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b2e4a3b0375217/Documents/OneDriveFiles/02  ORGANISATIONS/Various/Upstart Scotland/TREASURER/ACCOUNTS/For YE311222/"/>
    </mc:Choice>
  </mc:AlternateContent>
  <xr:revisionPtr revIDLastSave="80" documentId="8_{919F1171-DD41-4030-BECA-F6C7952DA103}" xr6:coauthVersionLast="47" xr6:coauthVersionMax="47" xr10:uidLastSave="{89D1D025-5BAF-4385-88CD-987D2BF299F9}"/>
  <bookViews>
    <workbookView xWindow="-120" yWindow="-120" windowWidth="20730" windowHeight="11040" tabRatio="1000" activeTab="2" xr2:uid="{00000000-000D-0000-FFFF-FFFF00000000}"/>
  </bookViews>
  <sheets>
    <sheet name="Upstart - transactions" sheetId="1" r:id="rId1"/>
    <sheet name="Summary" sheetId="2" r:id="rId2"/>
    <sheet name="PayPal" sheetId="3" r:id="rId3"/>
  </sheets>
  <definedNames>
    <definedName name="_xlnm.Print_Area" localSheetId="2">PayPal!$A$1:$F$5</definedName>
    <definedName name="_xlnm.Print_Area" localSheetId="1">Summary!$A$1:$I$17</definedName>
    <definedName name="_xlnm.Print_Area" localSheetId="0">'Upstart - transactions'!$A$1:$Q$46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1" l="1"/>
  <c r="Q32" i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P33" i="1"/>
  <c r="P34" i="1"/>
  <c r="P35" i="1"/>
  <c r="P36" i="1"/>
  <c r="P37" i="1"/>
  <c r="P38" i="1"/>
  <c r="P39" i="1"/>
  <c r="P40" i="1"/>
  <c r="P41" i="1"/>
  <c r="P42" i="1"/>
  <c r="P43" i="1"/>
  <c r="P44" i="1"/>
  <c r="H41" i="1"/>
  <c r="H42" i="1"/>
  <c r="H43" i="1"/>
  <c r="H44" i="1"/>
  <c r="H36" i="1"/>
  <c r="H37" i="1"/>
  <c r="H38" i="1"/>
  <c r="H39" i="1"/>
  <c r="H40" i="1"/>
  <c r="P29" i="1"/>
  <c r="P30" i="1"/>
  <c r="P31" i="1"/>
  <c r="H33" i="1"/>
  <c r="H34" i="1"/>
  <c r="H35" i="1"/>
  <c r="H30" i="1"/>
  <c r="H31" i="1"/>
  <c r="H32" i="1"/>
  <c r="P25" i="1"/>
  <c r="P26" i="1"/>
  <c r="P27" i="1"/>
  <c r="P28" i="1"/>
  <c r="H25" i="1"/>
  <c r="H26" i="1"/>
  <c r="H27" i="1"/>
  <c r="H28" i="1"/>
  <c r="H29" i="1"/>
  <c r="P22" i="1"/>
  <c r="P23" i="1"/>
  <c r="P24" i="1"/>
  <c r="H22" i="1"/>
  <c r="H23" i="1"/>
  <c r="H24" i="1"/>
  <c r="P16" i="1"/>
  <c r="P17" i="1"/>
  <c r="P18" i="1"/>
  <c r="P19" i="1"/>
  <c r="P20" i="1"/>
  <c r="P21" i="1"/>
  <c r="H19" i="1"/>
  <c r="H20" i="1"/>
  <c r="H21" i="1"/>
  <c r="H18" i="1"/>
  <c r="P5" i="1"/>
  <c r="P6" i="1"/>
  <c r="P7" i="1"/>
  <c r="P8" i="1"/>
  <c r="P9" i="1"/>
  <c r="P10" i="1"/>
  <c r="P11" i="1"/>
  <c r="P12" i="1"/>
  <c r="P13" i="1"/>
  <c r="P14" i="1"/>
  <c r="P15" i="1"/>
  <c r="H5" i="1"/>
  <c r="H6" i="1"/>
  <c r="H7" i="1"/>
  <c r="H8" i="1"/>
  <c r="H9" i="1"/>
  <c r="H10" i="1"/>
  <c r="H11" i="1"/>
  <c r="H12" i="1"/>
  <c r="H13" i="1"/>
  <c r="H14" i="1"/>
  <c r="H15" i="1"/>
  <c r="H17" i="1"/>
  <c r="H16" i="1"/>
  <c r="D4" i="3"/>
  <c r="E4" i="3"/>
  <c r="C4" i="3"/>
  <c r="Q5" i="1" l="1"/>
  <c r="C12" i="2"/>
  <c r="C11" i="2"/>
  <c r="F46" i="1"/>
  <c r="D11" i="2" s="1"/>
  <c r="G10" i="2"/>
  <c r="K46" i="1"/>
  <c r="H10" i="2" s="1"/>
  <c r="E46" i="1" l="1"/>
  <c r="D7" i="2"/>
  <c r="C9" i="2" l="1"/>
  <c r="Q70" i="1" l="1"/>
  <c r="D46" i="1"/>
  <c r="D9" i="2" s="1"/>
  <c r="G46" i="1"/>
  <c r="D12" i="2" s="1"/>
  <c r="J46" i="1"/>
  <c r="L46" i="1"/>
  <c r="M46" i="1"/>
  <c r="N46" i="1"/>
  <c r="O46" i="1"/>
  <c r="Q6" i="1" l="1"/>
  <c r="Q7" i="1" s="1"/>
  <c r="Q8" i="1" s="1"/>
  <c r="Q9" i="1" s="1"/>
  <c r="Q10" i="1" s="1"/>
  <c r="Q11" i="1" s="1"/>
  <c r="Q12" i="1" s="1"/>
  <c r="Q13" i="1" s="1"/>
  <c r="H46" i="1"/>
  <c r="P46" i="1"/>
  <c r="Q14" i="1" l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C10" i="2"/>
  <c r="D10" i="2"/>
  <c r="H9" i="2" l="1"/>
  <c r="G9" i="2"/>
  <c r="H13" i="2" l="1"/>
  <c r="G13" i="2"/>
  <c r="D15" i="2" l="1"/>
  <c r="H14" i="2" l="1"/>
  <c r="G14" i="2"/>
  <c r="H12" i="2"/>
  <c r="G12" i="2"/>
  <c r="G11" i="2" l="1"/>
  <c r="H11" i="2" l="1"/>
  <c r="H15" i="2" s="1"/>
  <c r="G17" i="2" l="1"/>
</calcChain>
</file>

<file path=xl/sharedStrings.xml><?xml version="1.0" encoding="utf-8"?>
<sst xmlns="http://schemas.openxmlformats.org/spreadsheetml/2006/main" count="142" uniqueCount="55">
  <si>
    <t>Date</t>
  </si>
  <si>
    <t>Payer</t>
  </si>
  <si>
    <t>Income</t>
  </si>
  <si>
    <t>Payee</t>
  </si>
  <si>
    <t>Balance</t>
  </si>
  <si>
    <t>Miscellaneous</t>
  </si>
  <si>
    <t>n/a</t>
  </si>
  <si>
    <t>Donations</t>
  </si>
  <si>
    <t>Totals:</t>
  </si>
  <si>
    <t>Expenditure</t>
  </si>
  <si>
    <t>Total Income:</t>
  </si>
  <si>
    <t>Total Expenditure:</t>
  </si>
  <si>
    <t>Expediture</t>
  </si>
  <si>
    <t>Total</t>
  </si>
  <si>
    <t>Upstart Scotland</t>
  </si>
  <si>
    <t>Sundry</t>
  </si>
  <si>
    <t>David Ashford</t>
  </si>
  <si>
    <t>Bank balance:</t>
  </si>
  <si>
    <t>Staff</t>
  </si>
  <si>
    <t>Surplus of Income over Expenditure :</t>
  </si>
  <si>
    <t>Website &amp; Video</t>
  </si>
  <si>
    <t>Stationary &amp; equipment</t>
  </si>
  <si>
    <t>Summary Report on the year ending 31st December 2021</t>
  </si>
  <si>
    <t>Sue Palmer</t>
  </si>
  <si>
    <t>Charles Cornelius</t>
  </si>
  <si>
    <t>Jennifer Gall</t>
  </si>
  <si>
    <t>Stuart Cairns</t>
  </si>
  <si>
    <t>B-Stmt or Inv #</t>
  </si>
  <si>
    <t>F Mackintosh-Walker</t>
  </si>
  <si>
    <t>Hall hire or Zoom</t>
  </si>
  <si>
    <t>Events</t>
  </si>
  <si>
    <t>PayPal</t>
  </si>
  <si>
    <t>PayPal fee</t>
  </si>
  <si>
    <t>Donation</t>
  </si>
  <si>
    <t>Donor</t>
  </si>
  <si>
    <t>Net donation</t>
  </si>
  <si>
    <t>Anna Ephgrave</t>
  </si>
  <si>
    <t>Mailchimp</t>
  </si>
  <si>
    <t>Eventbrite</t>
  </si>
  <si>
    <t>Rachel Griffiths</t>
  </si>
  <si>
    <t>Upstart Scotland Accounts for the Year Ending 31st December 2022</t>
  </si>
  <si>
    <t>1st January 2022</t>
  </si>
  <si>
    <t>B/f - 1st January 2022</t>
  </si>
  <si>
    <t>connected baby Ltd</t>
  </si>
  <si>
    <t>James Cook, Cawdor Primary</t>
  </si>
  <si>
    <t>BS-52</t>
  </si>
  <si>
    <t>BS-51</t>
  </si>
  <si>
    <t>BS-50</t>
  </si>
  <si>
    <t>TBA</t>
  </si>
  <si>
    <t>as at 29th May 2022</t>
  </si>
  <si>
    <t>BS-53</t>
  </si>
  <si>
    <t>Information Commissioner’s Office</t>
  </si>
  <si>
    <t>Centre for Confidence</t>
  </si>
  <si>
    <t>Chris Orr</t>
  </si>
  <si>
    <t>PayPal activity as at 29th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</si>
</sst>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4" x14ac:knownFonts="1">
    <font>
      <sz val="11"/>
      <color theme="1"/>
      <name val="Calibri"/>
      <family val="2"/>
      <scheme val="minor"/>
    </font>
    <font>
      <sz val="16"/>
      <name val="Trebuchet MS"/>
      <family val="2"/>
    </font>
    <font>
      <b/>
      <u/>
      <sz val="22"/>
      <name val="Trebuchet MS"/>
      <family val="2"/>
    </font>
    <font>
      <b/>
      <u/>
      <sz val="20"/>
      <name val="Trebuchet MS"/>
      <family val="2"/>
    </font>
    <font>
      <b/>
      <u/>
      <sz val="36"/>
      <name val="Trebuchet MS"/>
      <family val="2"/>
    </font>
    <font>
      <i/>
      <u/>
      <sz val="16"/>
      <name val="Trebuchet MS"/>
      <family val="2"/>
    </font>
    <font>
      <b/>
      <i/>
      <u/>
      <sz val="16"/>
      <name val="Trebuchet MS"/>
      <family val="2"/>
    </font>
    <font>
      <b/>
      <sz val="16"/>
      <name val="Trebuchet MS"/>
      <family val="2"/>
    </font>
    <font>
      <sz val="14"/>
      <color theme="1"/>
      <name val="Trebuchet MS"/>
      <family val="2"/>
    </font>
    <font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8"/>
      <color theme="1"/>
      <name val="Trebuchet MS"/>
      <family val="2"/>
    </font>
    <font>
      <sz val="16"/>
      <color theme="1"/>
      <name val="Calibri"/>
      <family val="2"/>
      <scheme val="minor"/>
    </font>
    <font>
      <sz val="16"/>
      <color theme="1"/>
      <name val="Trebuchet MS"/>
      <family val="2"/>
    </font>
    <font>
      <b/>
      <u/>
      <sz val="20"/>
      <color theme="1"/>
      <name val="Trebuchet MS"/>
      <family val="2"/>
    </font>
    <font>
      <sz val="20"/>
      <name val="Trebuchet MS"/>
      <family val="2"/>
    </font>
    <font>
      <b/>
      <sz val="22"/>
      <name val="Trebuchet MS"/>
      <family val="2"/>
    </font>
    <font>
      <i/>
      <u/>
      <sz val="18"/>
      <name val="Trebuchet MS"/>
      <family val="2"/>
    </font>
    <font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b/>
      <sz val="20"/>
      <name val="Trebuchet MS"/>
      <family val="2"/>
    </font>
    <font>
      <i/>
      <u/>
      <sz val="20"/>
      <name val="Trebuchet MS"/>
      <family val="2"/>
    </font>
    <font>
      <sz val="20"/>
      <color theme="1"/>
      <name val="Trebuchet MS"/>
      <family val="2"/>
    </font>
    <font>
      <sz val="20"/>
      <color theme="1"/>
      <name val="Calibri"/>
      <family val="2"/>
      <scheme val="minor"/>
    </font>
    <font>
      <b/>
      <sz val="24"/>
      <name val="Trebuchet MS"/>
      <family val="2"/>
    </font>
    <font>
      <sz val="11"/>
      <color theme="1"/>
      <name val="Trebuchet MS"/>
      <family val="2"/>
    </font>
    <font>
      <b/>
      <sz val="26"/>
      <color theme="1"/>
      <name val="Trebuchet MS"/>
      <family val="2"/>
    </font>
    <font>
      <b/>
      <sz val="22"/>
      <color theme="1"/>
      <name val="Trebuchet MS"/>
      <family val="2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Trebuchet MS"/>
      <family val="2"/>
    </font>
    <font>
      <sz val="14"/>
      <color theme="1"/>
      <name val="Calibri"/>
      <family val="2"/>
      <scheme val="minor"/>
    </font>
    <font>
      <b/>
      <sz val="16"/>
      <color rgb="FFFF0000"/>
      <name val="Trebuchet MS"/>
      <family val="2"/>
    </font>
    <font>
      <b/>
      <sz val="14"/>
      <color theme="1"/>
      <name val="Trebuchet MS"/>
      <family val="2"/>
    </font>
    <font>
      <u/>
      <sz val="18"/>
      <color theme="1"/>
      <name val="Trebuchet MS"/>
      <family val="2"/>
    </font>
    <font>
      <b/>
      <sz val="16"/>
      <color theme="1"/>
      <name val="Trebuchet MS"/>
      <family val="2"/>
    </font>
    <font>
      <b/>
      <u/>
      <sz val="22"/>
      <color theme="1"/>
      <name val="Trebuchet MS"/>
      <family val="2"/>
    </font>
    <font>
      <b/>
      <sz val="16"/>
      <color rgb="FF002060"/>
      <name val="Trebuchet MS"/>
      <family val="2"/>
    </font>
    <font>
      <b/>
      <sz val="16"/>
      <color theme="9" tint="-0.499984740745262"/>
      <name val="Trebuchet MS"/>
      <family val="2"/>
    </font>
    <font>
      <sz val="11"/>
      <color theme="9" tint="-0.499984740745262"/>
      <name val="Calibri"/>
      <family val="2"/>
      <scheme val="minor"/>
    </font>
    <font>
      <b/>
      <sz val="18"/>
      <color rgb="FFFF0000"/>
      <name val="Trebuchet MS"/>
      <family val="2"/>
    </font>
    <font>
      <b/>
      <sz val="11"/>
      <color rgb="FFFF0000"/>
      <name val="Calibri"/>
      <family val="2"/>
      <scheme val="minor"/>
    </font>
    <font>
      <b/>
      <sz val="16"/>
      <color rgb="FF0070C0"/>
      <name val="Trebuchet MS"/>
      <family val="2"/>
    </font>
    <font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8" tint="0.39997558519241921"/>
        <bgColor indexed="64"/>
      </patternFill>
    </fill>
    <fill>
      <gradientFill degree="90">
        <stop position="0">
          <color theme="3" tint="0.59999389629810485"/>
        </stop>
        <stop position="1">
          <color theme="4" tint="0.59999389629810485"/>
        </stop>
      </gradientFill>
    </fill>
    <fill>
      <gradientFill degree="90">
        <stop position="0">
          <color rgb="FFFFFF00"/>
        </stop>
        <stop position="1">
          <color rgb="FFEAB200"/>
        </stop>
      </gradientFill>
    </fill>
    <fill>
      <gradientFill degree="90">
        <stop position="0">
          <color rgb="FF00B050"/>
        </stop>
        <stop position="1">
          <color rgb="FFFFFF00"/>
        </stop>
      </gradientFill>
    </fill>
    <fill>
      <patternFill patternType="gray125">
        <bgColor theme="6" tint="0.399945066682943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4" fontId="0" fillId="0" borderId="0" xfId="0" applyNumberFormat="1"/>
    <xf numFmtId="0" fontId="9" fillId="0" borderId="0" xfId="0" applyFont="1"/>
    <xf numFmtId="4" fontId="10" fillId="0" borderId="0" xfId="0" applyNumberFormat="1" applyFont="1"/>
    <xf numFmtId="15" fontId="10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4" fontId="8" fillId="0" borderId="0" xfId="0" applyNumberFormat="1" applyFont="1"/>
    <xf numFmtId="0" fontId="8" fillId="0" borderId="2" xfId="0" applyFont="1" applyBorder="1"/>
    <xf numFmtId="164" fontId="8" fillId="0" borderId="0" xfId="0" applyNumberFormat="1" applyFont="1"/>
    <xf numFmtId="0" fontId="10" fillId="0" borderId="0" xfId="0" applyFont="1"/>
    <xf numFmtId="0" fontId="8" fillId="0" borderId="0" xfId="0" applyFont="1"/>
    <xf numFmtId="0" fontId="12" fillId="0" borderId="0" xfId="0" applyFont="1"/>
    <xf numFmtId="4" fontId="2" fillId="0" borderId="4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2" fillId="4" borderId="0" xfId="0" applyNumberFormat="1" applyFont="1" applyFill="1"/>
    <xf numFmtId="0" fontId="8" fillId="0" borderId="0" xfId="0" applyFont="1" applyAlignment="1">
      <alignment horizontal="right" wrapText="1"/>
    </xf>
    <xf numFmtId="4" fontId="6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" fontId="7" fillId="7" borderId="7" xfId="0" applyNumberFormat="1" applyFont="1" applyFill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15" fontId="1" fillId="0" borderId="1" xfId="0" applyNumberFormat="1" applyFont="1" applyBorder="1" applyAlignment="1">
      <alignment horizontal="center"/>
    </xf>
    <xf numFmtId="4" fontId="13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4" borderId="1" xfId="0" applyNumberFormat="1" applyFont="1" applyFill="1" applyBorder="1" applyAlignment="1">
      <alignment horizontal="center"/>
    </xf>
    <xf numFmtId="4" fontId="13" fillId="4" borderId="0" xfId="0" applyNumberFormat="1" applyFont="1" applyFill="1"/>
    <xf numFmtId="2" fontId="6" fillId="0" borderId="8" xfId="0" applyNumberFormat="1" applyFont="1" applyBorder="1" applyAlignment="1">
      <alignment horizontal="center" vertical="center" wrapText="1"/>
    </xf>
    <xf numFmtId="2" fontId="13" fillId="0" borderId="0" xfId="0" applyNumberFormat="1" applyFont="1"/>
    <xf numFmtId="2" fontId="13" fillId="4" borderId="0" xfId="0" applyNumberFormat="1" applyFont="1" applyFill="1"/>
    <xf numFmtId="2" fontId="10" fillId="0" borderId="0" xfId="0" applyNumberFormat="1" applyFont="1"/>
    <xf numFmtId="2" fontId="0" fillId="0" borderId="0" xfId="0" applyNumberFormat="1"/>
    <xf numFmtId="0" fontId="18" fillId="0" borderId="0" xfId="0" applyFont="1" applyAlignment="1">
      <alignment horizontal="center" wrapText="1"/>
    </xf>
    <xf numFmtId="4" fontId="18" fillId="4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4" fontId="21" fillId="0" borderId="2" xfId="0" applyNumberFormat="1" applyFont="1" applyBorder="1" applyAlignment="1">
      <alignment horizontal="center" wrapText="1"/>
    </xf>
    <xf numFmtId="4" fontId="15" fillId="5" borderId="2" xfId="0" applyNumberFormat="1" applyFont="1" applyFill="1" applyBorder="1" applyAlignment="1">
      <alignment horizontal="right"/>
    </xf>
    <xf numFmtId="4" fontId="15" fillId="4" borderId="2" xfId="0" applyNumberFormat="1" applyFont="1" applyFill="1" applyBorder="1" applyAlignment="1">
      <alignment horizontal="right"/>
    </xf>
    <xf numFmtId="4" fontId="22" fillId="0" borderId="0" xfId="0" applyNumberFormat="1" applyFont="1"/>
    <xf numFmtId="4" fontId="23" fillId="0" borderId="0" xfId="0" applyNumberFormat="1" applyFont="1"/>
    <xf numFmtId="1" fontId="20" fillId="3" borderId="7" xfId="0" applyNumberFormat="1" applyFont="1" applyFill="1" applyBorder="1" applyAlignment="1">
      <alignment horizontal="center" vertical="center" wrapText="1"/>
    </xf>
    <xf numFmtId="0" fontId="25" fillId="0" borderId="15" xfId="0" applyFont="1" applyBorder="1"/>
    <xf numFmtId="0" fontId="25" fillId="0" borderId="1" xfId="0" applyFont="1" applyBorder="1"/>
    <xf numFmtId="0" fontId="25" fillId="0" borderId="0" xfId="0" applyFont="1"/>
    <xf numFmtId="0" fontId="25" fillId="0" borderId="2" xfId="0" applyFont="1" applyBorder="1"/>
    <xf numFmtId="0" fontId="25" fillId="0" borderId="6" xfId="0" applyFont="1" applyBorder="1"/>
    <xf numFmtId="0" fontId="25" fillId="0" borderId="5" xfId="0" applyFont="1" applyBorder="1"/>
    <xf numFmtId="15" fontId="17" fillId="0" borderId="0" xfId="0" applyNumberFormat="1" applyFont="1" applyAlignment="1">
      <alignment horizont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/>
    </xf>
    <xf numFmtId="15" fontId="20" fillId="2" borderId="17" xfId="0" applyNumberFormat="1" applyFont="1" applyFill="1" applyBorder="1" applyAlignment="1">
      <alignment horizontal="center" vertical="center"/>
    </xf>
    <xf numFmtId="15" fontId="24" fillId="16" borderId="0" xfId="0" applyNumberFormat="1" applyFont="1" applyFill="1" applyAlignment="1">
      <alignment vertical="center" wrapText="1"/>
    </xf>
    <xf numFmtId="1" fontId="7" fillId="16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24" fillId="16" borderId="2" xfId="0" applyNumberFormat="1" applyFont="1" applyFill="1" applyBorder="1" applyAlignment="1">
      <alignment horizontal="right" vertical="center"/>
    </xf>
    <xf numFmtId="15" fontId="24" fillId="16" borderId="0" xfId="0" applyNumberFormat="1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17" fillId="0" borderId="8" xfId="0" applyFont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5" fontId="20" fillId="1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7" fillId="5" borderId="19" xfId="0" applyNumberFormat="1" applyFont="1" applyFill="1" applyBorder="1" applyAlignment="1">
      <alignment horizontal="center" vertical="center"/>
    </xf>
    <xf numFmtId="164" fontId="27" fillId="5" borderId="19" xfId="0" applyNumberFormat="1" applyFont="1" applyFill="1" applyBorder="1" applyAlignment="1">
      <alignment horizontal="center" vertical="center" wrapText="1"/>
    </xf>
    <xf numFmtId="164" fontId="27" fillId="15" borderId="21" xfId="0" applyNumberFormat="1" applyFont="1" applyFill="1" applyBorder="1" applyAlignment="1">
      <alignment horizontal="center" vertical="center"/>
    </xf>
    <xf numFmtId="164" fontId="28" fillId="5" borderId="3" xfId="0" applyNumberFormat="1" applyFont="1" applyFill="1" applyBorder="1" applyAlignment="1">
      <alignment horizontal="center" vertical="center"/>
    </xf>
    <xf numFmtId="164" fontId="26" fillId="5" borderId="18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wrapText="1"/>
    </xf>
    <xf numFmtId="4" fontId="13" fillId="17" borderId="8" xfId="0" applyNumberFormat="1" applyFont="1" applyFill="1" applyBorder="1"/>
    <xf numFmtId="164" fontId="13" fillId="0" borderId="0" xfId="0" applyNumberFormat="1" applyFont="1"/>
    <xf numFmtId="0" fontId="8" fillId="0" borderId="0" xfId="0" applyFont="1" applyAlignment="1">
      <alignment horizontal="center"/>
    </xf>
    <xf numFmtId="1" fontId="1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wrapText="1"/>
    </xf>
    <xf numFmtId="1" fontId="1" fillId="16" borderId="0" xfId="0" applyNumberFormat="1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/>
    </xf>
    <xf numFmtId="164" fontId="30" fillId="5" borderId="16" xfId="0" applyNumberFormat="1" applyFont="1" applyFill="1" applyBorder="1" applyAlignment="1">
      <alignment vertical="center"/>
    </xf>
    <xf numFmtId="1" fontId="8" fillId="0" borderId="0" xfId="0" applyNumberFormat="1" applyFont="1" applyAlignment="1">
      <alignment horizontal="center"/>
    </xf>
    <xf numFmtId="0" fontId="0" fillId="0" borderId="0" xfId="0" applyFont="1"/>
    <xf numFmtId="1" fontId="3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" fontId="8" fillId="18" borderId="0" xfId="0" applyNumberFormat="1" applyFont="1" applyFill="1" applyAlignment="1">
      <alignment wrapText="1"/>
    </xf>
    <xf numFmtId="4" fontId="8" fillId="18" borderId="0" xfId="0" applyNumberFormat="1" applyFont="1" applyFill="1"/>
    <xf numFmtId="0" fontId="14" fillId="12" borderId="12" xfId="0" applyFont="1" applyFill="1" applyBorder="1" applyAlignment="1">
      <alignment horizontal="center" vertical="center"/>
    </xf>
    <xf numFmtId="1" fontId="3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6" fillId="17" borderId="8" xfId="0" applyNumberFormat="1" applyFont="1" applyFill="1" applyBorder="1" applyAlignment="1">
      <alignment horizontal="center" vertical="center" wrapText="1"/>
    </xf>
    <xf numFmtId="2" fontId="6" fillId="19" borderId="8" xfId="0" applyNumberFormat="1" applyFont="1" applyFill="1" applyBorder="1" applyAlignment="1">
      <alignment horizontal="center" vertical="center" wrapText="1"/>
    </xf>
    <xf numFmtId="4" fontId="13" fillId="19" borderId="0" xfId="0" applyNumberFormat="1" applyFont="1" applyFill="1"/>
    <xf numFmtId="4" fontId="8" fillId="19" borderId="0" xfId="0" applyNumberFormat="1" applyFont="1" applyFill="1"/>
    <xf numFmtId="0" fontId="13" fillId="0" borderId="0" xfId="0" applyFont="1" applyAlignment="1">
      <alignment horizontal="left"/>
    </xf>
    <xf numFmtId="4" fontId="6" fillId="0" borderId="8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/>
    <xf numFmtId="0" fontId="31" fillId="0" borderId="0" xfId="0" applyFont="1" applyAlignment="1">
      <alignment horizontal="center"/>
    </xf>
    <xf numFmtId="4" fontId="31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20" borderId="1" xfId="0" applyFont="1" applyFill="1" applyBorder="1" applyAlignment="1">
      <alignment horizontal="center" vertical="center"/>
    </xf>
    <xf numFmtId="0" fontId="34" fillId="2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/>
    <xf numFmtId="16" fontId="8" fillId="0" borderId="1" xfId="0" applyNumberFormat="1" applyFont="1" applyBorder="1" applyAlignment="1">
      <alignment horizontal="center"/>
    </xf>
    <xf numFmtId="4" fontId="33" fillId="22" borderId="0" xfId="0" applyNumberFormat="1" applyFont="1" applyFill="1" applyBorder="1"/>
    <xf numFmtId="0" fontId="8" fillId="0" borderId="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4" fontId="8" fillId="0" borderId="16" xfId="0" applyNumberFormat="1" applyFont="1" applyBorder="1"/>
    <xf numFmtId="0" fontId="25" fillId="0" borderId="4" xfId="0" applyFont="1" applyBorder="1"/>
    <xf numFmtId="0" fontId="25" fillId="0" borderId="0" xfId="0" applyFont="1" applyBorder="1"/>
    <xf numFmtId="4" fontId="25" fillId="0" borderId="0" xfId="0" applyNumberFormat="1" applyFont="1" applyBorder="1"/>
    <xf numFmtId="0" fontId="25" fillId="0" borderId="16" xfId="0" applyFont="1" applyBorder="1"/>
    <xf numFmtId="164" fontId="35" fillId="21" borderId="0" xfId="0" applyNumberFormat="1" applyFont="1" applyFill="1" applyBorder="1"/>
    <xf numFmtId="1" fontId="37" fillId="0" borderId="0" xfId="0" applyNumberFormat="1" applyFont="1" applyAlignment="1">
      <alignment horizontal="center"/>
    </xf>
    <xf numFmtId="2" fontId="12" fillId="0" borderId="0" xfId="0" applyNumberFormat="1" applyFont="1"/>
    <xf numFmtId="1" fontId="1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/>
    </xf>
    <xf numFmtId="1" fontId="4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4" fontId="16" fillId="11" borderId="9" xfId="0" applyNumberFormat="1" applyFont="1" applyFill="1" applyBorder="1" applyAlignment="1">
      <alignment horizontal="center" vertical="center"/>
    </xf>
    <xf numFmtId="4" fontId="16" fillId="11" borderId="3" xfId="0" applyNumberFormat="1" applyFont="1" applyFill="1" applyBorder="1" applyAlignment="1">
      <alignment horizontal="center" vertical="center"/>
    </xf>
    <xf numFmtId="4" fontId="16" fillId="11" borderId="11" xfId="0" applyNumberFormat="1" applyFont="1" applyFill="1" applyBorder="1" applyAlignment="1">
      <alignment horizontal="center" vertical="center"/>
    </xf>
    <xf numFmtId="1" fontId="38" fillId="0" borderId="22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15" fontId="24" fillId="16" borderId="0" xfId="0" applyNumberFormat="1" applyFont="1" applyFill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center" vertical="center"/>
    </xf>
    <xf numFmtId="164" fontId="14" fillId="12" borderId="13" xfId="0" applyNumberFormat="1" applyFont="1" applyFill="1" applyBorder="1" applyAlignment="1">
      <alignment horizontal="center" vertical="center"/>
    </xf>
    <xf numFmtId="164" fontId="14" fillId="12" borderId="14" xfId="0" applyNumberFormat="1" applyFont="1" applyFill="1" applyBorder="1" applyAlignment="1">
      <alignment horizontal="center" vertical="center"/>
    </xf>
    <xf numFmtId="4" fontId="2" fillId="13" borderId="10" xfId="0" applyNumberFormat="1" applyFont="1" applyFill="1" applyBorder="1" applyAlignment="1">
      <alignment horizontal="center" vertical="center"/>
    </xf>
    <xf numFmtId="4" fontId="3" fillId="9" borderId="0" xfId="0" applyNumberFormat="1" applyFont="1" applyFill="1" applyAlignment="1">
      <alignment horizontal="center" vertical="center"/>
    </xf>
    <xf numFmtId="4" fontId="3" fillId="1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12" borderId="13" xfId="0" applyFont="1" applyFill="1" applyBorder="1" applyAlignment="1">
      <alignment horizontal="center" vertical="center"/>
    </xf>
    <xf numFmtId="0" fontId="36" fillId="21" borderId="15" xfId="0" applyFont="1" applyFill="1" applyBorder="1" applyAlignment="1">
      <alignment horizontal="center" vertical="center"/>
    </xf>
    <xf numFmtId="0" fontId="36" fillId="21" borderId="10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right"/>
    </xf>
    <xf numFmtId="0" fontId="8" fillId="22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FBFB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zoomScale="55" zoomScaleNormal="55" workbookViewId="0">
      <pane ySplit="3600" topLeftCell="A37" activePane="bottomLeft"/>
      <selection activeCell="F3" sqref="F3"/>
      <selection pane="bottomLeft" activeCell="A44" sqref="A44"/>
    </sheetView>
  </sheetViews>
  <sheetFormatPr defaultRowHeight="26.25" x14ac:dyDescent="0.4"/>
  <cols>
    <col min="1" max="1" width="27.7109375" style="5" customWidth="1"/>
    <col min="2" max="2" width="18.140625" style="81" customWidth="1"/>
    <col min="3" max="3" width="72.85546875" style="34" customWidth="1"/>
    <col min="4" max="4" width="28.28515625" style="1" customWidth="1"/>
    <col min="5" max="6" width="31" style="1" customWidth="1"/>
    <col min="7" max="7" width="28" style="1" customWidth="1"/>
    <col min="8" max="8" width="28.85546875" customWidth="1"/>
    <col min="9" max="9" width="59.42578125" style="36" customWidth="1"/>
    <col min="10" max="11" width="23.7109375" style="33" customWidth="1"/>
    <col min="12" max="13" width="23.7109375" style="1" customWidth="1"/>
    <col min="14" max="14" width="26.5703125" style="1" customWidth="1"/>
    <col min="15" max="15" width="23.7109375" style="1" customWidth="1"/>
    <col min="16" max="16" width="32" style="1" customWidth="1"/>
    <col min="17" max="17" width="29.28515625" style="41" customWidth="1"/>
    <col min="18" max="18" width="15.85546875" customWidth="1"/>
  </cols>
  <sheetData>
    <row r="1" spans="1:17" ht="83.25" customHeight="1" x14ac:dyDescent="0.25">
      <c r="A1" s="122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4"/>
    </row>
    <row r="2" spans="1:17" s="14" customFormat="1" ht="63.75" customHeight="1" x14ac:dyDescent="0.35">
      <c r="A2" s="52" t="s">
        <v>0</v>
      </c>
      <c r="B2" s="74" t="s">
        <v>27</v>
      </c>
      <c r="C2" s="42" t="s">
        <v>1</v>
      </c>
      <c r="D2" s="125" t="s">
        <v>2</v>
      </c>
      <c r="E2" s="126"/>
      <c r="F2" s="126"/>
      <c r="G2" s="127"/>
      <c r="H2" s="51" t="s">
        <v>13</v>
      </c>
      <c r="I2" s="50" t="s">
        <v>3</v>
      </c>
      <c r="J2" s="131" t="s">
        <v>12</v>
      </c>
      <c r="K2" s="131"/>
      <c r="L2" s="131"/>
      <c r="M2" s="131"/>
      <c r="N2" s="131"/>
      <c r="O2" s="132"/>
      <c r="P2" s="21" t="s">
        <v>13</v>
      </c>
      <c r="Q2" s="60" t="s">
        <v>4</v>
      </c>
    </row>
    <row r="3" spans="1:17" s="20" customFormat="1" ht="99.75" customHeight="1" x14ac:dyDescent="0.45">
      <c r="A3" s="22"/>
      <c r="B3" s="75"/>
      <c r="C3" s="49"/>
      <c r="D3" s="19" t="s">
        <v>7</v>
      </c>
      <c r="E3" s="88" t="s">
        <v>30</v>
      </c>
      <c r="F3" s="93" t="s">
        <v>31</v>
      </c>
      <c r="G3" s="19" t="s">
        <v>5</v>
      </c>
      <c r="H3" s="58"/>
      <c r="I3" s="59"/>
      <c r="J3" s="29" t="s">
        <v>18</v>
      </c>
      <c r="K3" s="89" t="s">
        <v>30</v>
      </c>
      <c r="L3" s="19" t="s">
        <v>29</v>
      </c>
      <c r="M3" s="19" t="s">
        <v>21</v>
      </c>
      <c r="N3" s="19" t="s">
        <v>20</v>
      </c>
      <c r="O3" s="19" t="s">
        <v>15</v>
      </c>
      <c r="P3" s="23"/>
      <c r="Q3" s="37"/>
    </row>
    <row r="4" spans="1:17" s="55" customFormat="1" ht="65.25" customHeight="1" x14ac:dyDescent="0.25">
      <c r="A4" s="62" t="s">
        <v>41</v>
      </c>
      <c r="B4" s="76"/>
      <c r="C4" s="54"/>
      <c r="D4" s="54"/>
      <c r="E4" s="54"/>
      <c r="F4" s="54"/>
      <c r="G4" s="54"/>
      <c r="H4" s="54"/>
      <c r="I4" s="54"/>
      <c r="J4" s="53"/>
      <c r="K4" s="53"/>
      <c r="L4" s="53"/>
      <c r="M4" s="57"/>
      <c r="N4" s="130" t="s">
        <v>17</v>
      </c>
      <c r="O4" s="130"/>
      <c r="P4" s="130"/>
      <c r="Q4" s="56">
        <v>12936.37</v>
      </c>
    </row>
    <row r="5" spans="1:17" s="14" customFormat="1" ht="45" customHeight="1" x14ac:dyDescent="0.45">
      <c r="A5" s="24">
        <v>44565</v>
      </c>
      <c r="B5" s="128">
        <v>33</v>
      </c>
      <c r="C5" s="87" t="s">
        <v>6</v>
      </c>
      <c r="D5" s="25"/>
      <c r="E5" s="71"/>
      <c r="F5" s="94"/>
      <c r="H5" s="25">
        <f t="shared" ref="H5:H17" si="0">SUM(D5:G5)</f>
        <v>0</v>
      </c>
      <c r="I5" s="34" t="s">
        <v>37</v>
      </c>
      <c r="J5" s="30"/>
      <c r="K5" s="90"/>
      <c r="L5" s="25"/>
      <c r="M5" s="25"/>
      <c r="N5" s="25">
        <v>0.75</v>
      </c>
      <c r="O5" s="114"/>
      <c r="P5" s="26">
        <f t="shared" ref="P5:P15" si="1">SUM(J5:O5)</f>
        <v>0.75</v>
      </c>
      <c r="Q5" s="38">
        <f>Q4+H5-P5</f>
        <v>12935.62</v>
      </c>
    </row>
    <row r="6" spans="1:17" s="14" customFormat="1" ht="45" customHeight="1" x14ac:dyDescent="0.45">
      <c r="A6" s="24">
        <v>44565</v>
      </c>
      <c r="B6" s="129"/>
      <c r="C6" s="87" t="s">
        <v>6</v>
      </c>
      <c r="D6" s="25"/>
      <c r="E6" s="71"/>
      <c r="F6" s="94"/>
      <c r="H6" s="25">
        <f t="shared" si="0"/>
        <v>0</v>
      </c>
      <c r="I6" s="34" t="s">
        <v>37</v>
      </c>
      <c r="J6" s="30"/>
      <c r="K6" s="90"/>
      <c r="L6" s="25"/>
      <c r="M6" s="25"/>
      <c r="N6" s="25">
        <v>27.62</v>
      </c>
      <c r="O6" s="114"/>
      <c r="P6" s="26">
        <f t="shared" si="1"/>
        <v>27.62</v>
      </c>
      <c r="Q6" s="38">
        <f t="shared" ref="Q6:Q15" si="2">Q5+H6-P6</f>
        <v>12908</v>
      </c>
    </row>
    <row r="7" spans="1:17" s="14" customFormat="1" ht="45" customHeight="1" x14ac:dyDescent="0.45">
      <c r="A7" s="24">
        <v>44565</v>
      </c>
      <c r="B7" s="115" t="s">
        <v>47</v>
      </c>
      <c r="C7" s="87" t="s">
        <v>16</v>
      </c>
      <c r="D7" s="25">
        <v>37</v>
      </c>
      <c r="E7" s="71"/>
      <c r="F7" s="94"/>
      <c r="G7" s="25"/>
      <c r="H7" s="25">
        <f t="shared" si="0"/>
        <v>37</v>
      </c>
      <c r="I7" s="34" t="s">
        <v>6</v>
      </c>
      <c r="J7" s="30"/>
      <c r="K7" s="90"/>
      <c r="L7" s="25"/>
      <c r="M7" s="25"/>
      <c r="N7" s="25"/>
      <c r="O7" s="114"/>
      <c r="P7" s="26">
        <f t="shared" si="1"/>
        <v>0</v>
      </c>
      <c r="Q7" s="38">
        <f t="shared" si="2"/>
        <v>12945</v>
      </c>
    </row>
    <row r="8" spans="1:17" s="14" customFormat="1" ht="45" customHeight="1" x14ac:dyDescent="0.45">
      <c r="A8" s="24">
        <v>44571</v>
      </c>
      <c r="B8" s="115" t="s">
        <v>47</v>
      </c>
      <c r="C8" s="34" t="s">
        <v>23</v>
      </c>
      <c r="D8" s="25">
        <v>10</v>
      </c>
      <c r="E8" s="71"/>
      <c r="F8" s="94"/>
      <c r="H8" s="25">
        <f t="shared" si="0"/>
        <v>10</v>
      </c>
      <c r="I8" s="34" t="s">
        <v>6</v>
      </c>
      <c r="J8" s="30"/>
      <c r="K8" s="90"/>
      <c r="L8" s="25"/>
      <c r="M8" s="25"/>
      <c r="N8" s="25"/>
      <c r="O8" s="114"/>
      <c r="P8" s="26">
        <f t="shared" si="1"/>
        <v>0</v>
      </c>
      <c r="Q8" s="38">
        <f t="shared" si="2"/>
        <v>12955</v>
      </c>
    </row>
    <row r="9" spans="1:17" s="14" customFormat="1" ht="45" customHeight="1" x14ac:dyDescent="0.45">
      <c r="A9" s="24">
        <v>44572</v>
      </c>
      <c r="B9" s="116">
        <v>34</v>
      </c>
      <c r="C9" s="87" t="s">
        <v>6</v>
      </c>
      <c r="D9" s="25"/>
      <c r="E9" s="71"/>
      <c r="F9" s="94"/>
      <c r="H9" s="25">
        <f t="shared" si="0"/>
        <v>0</v>
      </c>
      <c r="I9" s="34" t="s">
        <v>25</v>
      </c>
      <c r="J9" s="30">
        <v>400</v>
      </c>
      <c r="K9" s="90"/>
      <c r="L9" s="25"/>
      <c r="M9" s="25"/>
      <c r="N9" s="25"/>
      <c r="O9" s="114"/>
      <c r="P9" s="26">
        <f t="shared" si="1"/>
        <v>400</v>
      </c>
      <c r="Q9" s="38">
        <f t="shared" si="2"/>
        <v>12555</v>
      </c>
    </row>
    <row r="10" spans="1:17" s="14" customFormat="1" ht="45" customHeight="1" x14ac:dyDescent="0.45">
      <c r="A10" s="24">
        <v>44579</v>
      </c>
      <c r="B10" s="115" t="s">
        <v>47</v>
      </c>
      <c r="C10" s="87" t="s">
        <v>24</v>
      </c>
      <c r="D10" s="25">
        <v>100</v>
      </c>
      <c r="E10" s="71"/>
      <c r="F10" s="94"/>
      <c r="G10" s="25"/>
      <c r="H10" s="25">
        <f t="shared" si="0"/>
        <v>100</v>
      </c>
      <c r="I10" s="34" t="s">
        <v>6</v>
      </c>
      <c r="J10" s="30"/>
      <c r="K10" s="90"/>
      <c r="L10" s="25"/>
      <c r="M10" s="25"/>
      <c r="N10" s="25"/>
      <c r="O10" s="114"/>
      <c r="P10" s="26">
        <f t="shared" si="1"/>
        <v>0</v>
      </c>
      <c r="Q10" s="38">
        <f t="shared" si="2"/>
        <v>12655</v>
      </c>
    </row>
    <row r="11" spans="1:17" s="14" customFormat="1" ht="45" customHeight="1" x14ac:dyDescent="0.45">
      <c r="A11" s="24">
        <v>44580</v>
      </c>
      <c r="B11" s="115" t="s">
        <v>47</v>
      </c>
      <c r="C11" s="87" t="s">
        <v>39</v>
      </c>
      <c r="D11" s="25">
        <v>20</v>
      </c>
      <c r="E11" s="71"/>
      <c r="F11" s="94"/>
      <c r="H11" s="25">
        <f t="shared" si="0"/>
        <v>20</v>
      </c>
      <c r="I11" s="34" t="s">
        <v>6</v>
      </c>
      <c r="J11" s="30"/>
      <c r="K11" s="90"/>
      <c r="L11" s="25"/>
      <c r="M11" s="25"/>
      <c r="N11" s="25"/>
      <c r="O11" s="114"/>
      <c r="P11" s="26">
        <f t="shared" si="1"/>
        <v>0</v>
      </c>
      <c r="Q11" s="38">
        <f t="shared" si="2"/>
        <v>12675</v>
      </c>
    </row>
    <row r="12" spans="1:17" s="14" customFormat="1" ht="45" customHeight="1" x14ac:dyDescent="0.45">
      <c r="A12" s="24">
        <v>44581</v>
      </c>
      <c r="B12" s="115" t="s">
        <v>47</v>
      </c>
      <c r="C12" s="87" t="s">
        <v>26</v>
      </c>
      <c r="D12" s="25">
        <v>5</v>
      </c>
      <c r="E12" s="71"/>
      <c r="F12" s="94"/>
      <c r="H12" s="25">
        <f t="shared" si="0"/>
        <v>5</v>
      </c>
      <c r="I12" s="34" t="s">
        <v>6</v>
      </c>
      <c r="J12" s="30"/>
      <c r="K12" s="90"/>
      <c r="L12" s="25"/>
      <c r="M12" s="25"/>
      <c r="N12" s="25"/>
      <c r="O12" s="114"/>
      <c r="P12" s="26">
        <f t="shared" si="1"/>
        <v>0</v>
      </c>
      <c r="Q12" s="38">
        <f t="shared" si="2"/>
        <v>12680</v>
      </c>
    </row>
    <row r="13" spans="1:17" s="14" customFormat="1" ht="45" customHeight="1" x14ac:dyDescent="0.45">
      <c r="A13" s="24">
        <v>44587</v>
      </c>
      <c r="B13" s="115" t="s">
        <v>47</v>
      </c>
      <c r="C13" s="87" t="s">
        <v>28</v>
      </c>
      <c r="D13" s="25">
        <v>10</v>
      </c>
      <c r="E13" s="71"/>
      <c r="F13" s="94"/>
      <c r="G13" s="25"/>
      <c r="H13" s="25">
        <f t="shared" si="0"/>
        <v>10</v>
      </c>
      <c r="I13" s="34" t="s">
        <v>6</v>
      </c>
      <c r="J13" s="30"/>
      <c r="K13" s="90"/>
      <c r="L13" s="25"/>
      <c r="M13" s="25"/>
      <c r="N13" s="25"/>
      <c r="O13" s="114"/>
      <c r="P13" s="26">
        <f t="shared" si="1"/>
        <v>0</v>
      </c>
      <c r="Q13" s="38">
        <f t="shared" si="2"/>
        <v>12690</v>
      </c>
    </row>
    <row r="14" spans="1:17" s="14" customFormat="1" ht="45" customHeight="1" x14ac:dyDescent="0.45">
      <c r="A14" s="24">
        <v>44588</v>
      </c>
      <c r="B14" s="113">
        <v>35</v>
      </c>
      <c r="C14" s="87" t="s">
        <v>38</v>
      </c>
      <c r="D14" s="25"/>
      <c r="E14" s="71">
        <v>2460</v>
      </c>
      <c r="F14" s="94"/>
      <c r="H14" s="25">
        <f t="shared" si="0"/>
        <v>2460</v>
      </c>
      <c r="I14" s="34" t="s">
        <v>6</v>
      </c>
      <c r="J14" s="30"/>
      <c r="K14" s="90"/>
      <c r="L14" s="25"/>
      <c r="M14" s="25"/>
      <c r="N14" s="25"/>
      <c r="O14" s="114"/>
      <c r="P14" s="26">
        <f t="shared" si="1"/>
        <v>0</v>
      </c>
      <c r="Q14" s="38">
        <f t="shared" si="2"/>
        <v>15150</v>
      </c>
    </row>
    <row r="15" spans="1:17" s="14" customFormat="1" ht="45" customHeight="1" x14ac:dyDescent="0.45">
      <c r="A15" s="24">
        <v>44593</v>
      </c>
      <c r="B15" s="86">
        <v>36</v>
      </c>
      <c r="C15" s="87" t="s">
        <v>6</v>
      </c>
      <c r="D15" s="25"/>
      <c r="E15" s="71"/>
      <c r="F15" s="94"/>
      <c r="H15" s="25">
        <f t="shared" si="0"/>
        <v>0</v>
      </c>
      <c r="I15" s="34" t="s">
        <v>36</v>
      </c>
      <c r="J15" s="30"/>
      <c r="K15" s="90">
        <v>400</v>
      </c>
      <c r="L15" s="25"/>
      <c r="M15" s="25"/>
      <c r="N15" s="25"/>
      <c r="O15" s="114"/>
      <c r="P15" s="26">
        <f t="shared" si="1"/>
        <v>400</v>
      </c>
      <c r="Q15" s="38">
        <f t="shared" si="2"/>
        <v>14750</v>
      </c>
    </row>
    <row r="16" spans="1:17" s="14" customFormat="1" ht="45" customHeight="1" x14ac:dyDescent="0.45">
      <c r="A16" s="24">
        <v>44594</v>
      </c>
      <c r="B16" s="119">
        <v>37</v>
      </c>
      <c r="C16" s="87" t="s">
        <v>6</v>
      </c>
      <c r="D16" s="25"/>
      <c r="E16" s="71"/>
      <c r="F16" s="94"/>
      <c r="G16" s="25"/>
      <c r="H16" s="25">
        <f>SUM(D16:G16)</f>
        <v>0</v>
      </c>
      <c r="I16" s="34" t="s">
        <v>37</v>
      </c>
      <c r="J16" s="30"/>
      <c r="K16" s="90"/>
      <c r="L16" s="25"/>
      <c r="M16" s="25"/>
      <c r="N16" s="25">
        <v>0.83</v>
      </c>
      <c r="O16" s="114"/>
      <c r="P16" s="26">
        <f t="shared" ref="P16:P21" si="3">SUM(J16:O16)</f>
        <v>0.83</v>
      </c>
      <c r="Q16" s="38">
        <f t="shared" ref="Q16:Q21" si="4">Q15+H16-P16</f>
        <v>14749.17</v>
      </c>
    </row>
    <row r="17" spans="1:17" s="14" customFormat="1" ht="45" customHeight="1" x14ac:dyDescent="0.45">
      <c r="A17" s="24">
        <v>44594</v>
      </c>
      <c r="B17" s="119"/>
      <c r="C17" s="87" t="s">
        <v>6</v>
      </c>
      <c r="D17" s="25"/>
      <c r="E17" s="71"/>
      <c r="F17" s="94"/>
      <c r="G17" s="25"/>
      <c r="H17" s="25">
        <f t="shared" si="0"/>
        <v>0</v>
      </c>
      <c r="I17" s="34" t="s">
        <v>37</v>
      </c>
      <c r="J17" s="30"/>
      <c r="K17" s="90"/>
      <c r="L17" s="25"/>
      <c r="M17" s="25"/>
      <c r="N17" s="25">
        <v>30.38</v>
      </c>
      <c r="O17" s="114"/>
      <c r="P17" s="26">
        <f t="shared" si="3"/>
        <v>30.38</v>
      </c>
      <c r="Q17" s="38">
        <f t="shared" si="4"/>
        <v>14718.79</v>
      </c>
    </row>
    <row r="18" spans="1:17" s="14" customFormat="1" ht="45" customHeight="1" x14ac:dyDescent="0.45">
      <c r="A18" s="24">
        <v>44599</v>
      </c>
      <c r="B18" s="86">
        <v>38</v>
      </c>
      <c r="C18" s="87" t="s">
        <v>6</v>
      </c>
      <c r="D18" s="25"/>
      <c r="E18" s="71"/>
      <c r="F18" s="94"/>
      <c r="G18" s="25"/>
      <c r="H18" s="25">
        <f>SUM(D18:G18)</f>
        <v>0</v>
      </c>
      <c r="I18" s="34" t="s">
        <v>25</v>
      </c>
      <c r="J18" s="30"/>
      <c r="K18" s="90">
        <v>400</v>
      </c>
      <c r="L18" s="25"/>
      <c r="M18" s="25"/>
      <c r="N18" s="25"/>
      <c r="O18" s="114"/>
      <c r="P18" s="26">
        <f t="shared" si="3"/>
        <v>400</v>
      </c>
      <c r="Q18" s="38">
        <f t="shared" si="4"/>
        <v>14318.79</v>
      </c>
    </row>
    <row r="19" spans="1:17" s="14" customFormat="1" ht="45" customHeight="1" x14ac:dyDescent="0.45">
      <c r="A19" s="24">
        <v>44603</v>
      </c>
      <c r="B19" s="86">
        <v>39</v>
      </c>
      <c r="C19" s="87" t="s">
        <v>6</v>
      </c>
      <c r="D19" s="25"/>
      <c r="E19" s="71"/>
      <c r="F19" s="94"/>
      <c r="G19" s="25"/>
      <c r="H19" s="25">
        <f t="shared" ref="H19:H44" si="5">SUM(D19:G19)</f>
        <v>0</v>
      </c>
      <c r="I19" s="34" t="s">
        <v>43</v>
      </c>
      <c r="J19" s="30"/>
      <c r="K19" s="90">
        <v>1200</v>
      </c>
      <c r="L19" s="25"/>
      <c r="M19" s="25"/>
      <c r="N19" s="25"/>
      <c r="O19" s="114"/>
      <c r="P19" s="26">
        <f t="shared" si="3"/>
        <v>1200</v>
      </c>
      <c r="Q19" s="38">
        <f t="shared" si="4"/>
        <v>13118.79</v>
      </c>
    </row>
    <row r="20" spans="1:17" s="14" customFormat="1" ht="45" customHeight="1" x14ac:dyDescent="0.45">
      <c r="A20" s="24">
        <v>44609</v>
      </c>
      <c r="B20" s="115" t="s">
        <v>46</v>
      </c>
      <c r="C20" s="87" t="s">
        <v>24</v>
      </c>
      <c r="D20" s="25">
        <v>100</v>
      </c>
      <c r="E20" s="71"/>
      <c r="F20" s="94"/>
      <c r="G20" s="25"/>
      <c r="H20" s="25">
        <f t="shared" si="5"/>
        <v>100</v>
      </c>
      <c r="I20" s="34" t="s">
        <v>6</v>
      </c>
      <c r="J20" s="30"/>
      <c r="K20" s="90"/>
      <c r="L20" s="25"/>
      <c r="M20" s="25"/>
      <c r="N20" s="25"/>
      <c r="O20" s="114"/>
      <c r="P20" s="26">
        <f t="shared" si="3"/>
        <v>0</v>
      </c>
      <c r="Q20" s="38">
        <f t="shared" si="4"/>
        <v>13218.79</v>
      </c>
    </row>
    <row r="21" spans="1:17" s="14" customFormat="1" ht="45" customHeight="1" x14ac:dyDescent="0.45">
      <c r="A21" s="24">
        <v>44613</v>
      </c>
      <c r="B21" s="115" t="s">
        <v>46</v>
      </c>
      <c r="C21" s="87" t="s">
        <v>26</v>
      </c>
      <c r="D21" s="25">
        <v>5</v>
      </c>
      <c r="E21" s="71"/>
      <c r="F21" s="94"/>
      <c r="G21" s="25"/>
      <c r="H21" s="25">
        <f t="shared" si="5"/>
        <v>5</v>
      </c>
      <c r="I21" s="34" t="s">
        <v>6</v>
      </c>
      <c r="J21" s="30"/>
      <c r="K21" s="90"/>
      <c r="L21" s="25"/>
      <c r="M21" s="25"/>
      <c r="N21" s="25"/>
      <c r="O21" s="114"/>
      <c r="P21" s="26">
        <f t="shared" si="3"/>
        <v>0</v>
      </c>
      <c r="Q21" s="38">
        <f t="shared" si="4"/>
        <v>13223.79</v>
      </c>
    </row>
    <row r="22" spans="1:17" s="14" customFormat="1" ht="45" customHeight="1" x14ac:dyDescent="0.45">
      <c r="A22" s="24">
        <v>44620</v>
      </c>
      <c r="B22" s="115" t="s">
        <v>46</v>
      </c>
      <c r="C22" s="87" t="s">
        <v>28</v>
      </c>
      <c r="D22" s="25">
        <v>10</v>
      </c>
      <c r="E22" s="71"/>
      <c r="F22" s="94"/>
      <c r="G22" s="25"/>
      <c r="H22" s="25">
        <f t="shared" si="5"/>
        <v>10</v>
      </c>
      <c r="I22" s="34" t="s">
        <v>6</v>
      </c>
      <c r="J22" s="30"/>
      <c r="K22" s="90"/>
      <c r="L22" s="25"/>
      <c r="M22" s="25"/>
      <c r="N22" s="25"/>
      <c r="O22" s="114"/>
      <c r="P22" s="26">
        <f t="shared" ref="P22:P24" si="6">SUM(J22:O22)</f>
        <v>0</v>
      </c>
      <c r="Q22" s="38">
        <f t="shared" ref="Q22:Q24" si="7">Q21+H22-P22</f>
        <v>13233.79</v>
      </c>
    </row>
    <row r="23" spans="1:17" s="14" customFormat="1" ht="45" customHeight="1" x14ac:dyDescent="0.45">
      <c r="A23" s="24">
        <v>44622</v>
      </c>
      <c r="B23" s="120">
        <v>40</v>
      </c>
      <c r="C23" s="87" t="s">
        <v>6</v>
      </c>
      <c r="D23" s="25"/>
      <c r="E23" s="71"/>
      <c r="F23" s="94"/>
      <c r="G23" s="25"/>
      <c r="H23" s="25">
        <f t="shared" si="5"/>
        <v>0</v>
      </c>
      <c r="I23" s="34" t="s">
        <v>37</v>
      </c>
      <c r="J23" s="30"/>
      <c r="K23" s="90"/>
      <c r="L23" s="25"/>
      <c r="M23" s="25"/>
      <c r="N23" s="25">
        <v>0.84</v>
      </c>
      <c r="O23" s="114"/>
      <c r="P23" s="26">
        <f t="shared" si="6"/>
        <v>0.84</v>
      </c>
      <c r="Q23" s="38">
        <f t="shared" si="7"/>
        <v>13232.95</v>
      </c>
    </row>
    <row r="24" spans="1:17" s="14" customFormat="1" ht="45" customHeight="1" x14ac:dyDescent="0.45">
      <c r="A24" s="24">
        <v>44622</v>
      </c>
      <c r="B24" s="121"/>
      <c r="C24" s="87" t="s">
        <v>6</v>
      </c>
      <c r="D24" s="25"/>
      <c r="E24" s="71"/>
      <c r="F24" s="94"/>
      <c r="G24" s="25"/>
      <c r="H24" s="25">
        <f t="shared" si="5"/>
        <v>0</v>
      </c>
      <c r="I24" s="34" t="s">
        <v>37</v>
      </c>
      <c r="J24" s="30"/>
      <c r="K24" s="90"/>
      <c r="L24" s="25"/>
      <c r="M24" s="25"/>
      <c r="N24" s="25">
        <v>30.68</v>
      </c>
      <c r="O24" s="114"/>
      <c r="P24" s="26">
        <f t="shared" si="6"/>
        <v>30.68</v>
      </c>
      <c r="Q24" s="38">
        <f t="shared" si="7"/>
        <v>13202.27</v>
      </c>
    </row>
    <row r="25" spans="1:17" s="14" customFormat="1" ht="45" customHeight="1" x14ac:dyDescent="0.45">
      <c r="A25" s="24">
        <v>44629</v>
      </c>
      <c r="B25" s="86">
        <v>41</v>
      </c>
      <c r="C25" s="87" t="s">
        <v>6</v>
      </c>
      <c r="D25" s="25"/>
      <c r="E25" s="71"/>
      <c r="F25" s="94"/>
      <c r="G25" s="25"/>
      <c r="H25" s="25">
        <f t="shared" si="5"/>
        <v>0</v>
      </c>
      <c r="I25" s="34" t="s">
        <v>25</v>
      </c>
      <c r="J25" s="30"/>
      <c r="K25" s="90">
        <v>400</v>
      </c>
      <c r="L25" s="25"/>
      <c r="M25" s="25"/>
      <c r="N25" s="25"/>
      <c r="O25" s="114"/>
      <c r="P25" s="26">
        <f t="shared" ref="P25:P28" si="8">SUM(J25:O25)</f>
        <v>400</v>
      </c>
      <c r="Q25" s="38">
        <f t="shared" ref="Q25:Q28" si="9">Q24+H25-P25</f>
        <v>12802.27</v>
      </c>
    </row>
    <row r="26" spans="1:17" s="14" customFormat="1" ht="45" customHeight="1" x14ac:dyDescent="0.45">
      <c r="A26" s="24">
        <v>44637</v>
      </c>
      <c r="B26" s="115" t="s">
        <v>45</v>
      </c>
      <c r="C26" s="87" t="s">
        <v>24</v>
      </c>
      <c r="D26" s="25">
        <v>100</v>
      </c>
      <c r="E26" s="71"/>
      <c r="F26" s="94"/>
      <c r="G26" s="25"/>
      <c r="H26" s="25">
        <f t="shared" si="5"/>
        <v>100</v>
      </c>
      <c r="I26" s="34" t="s">
        <v>6</v>
      </c>
      <c r="J26" s="30"/>
      <c r="K26" s="90"/>
      <c r="L26" s="25"/>
      <c r="M26" s="25"/>
      <c r="N26" s="25"/>
      <c r="O26" s="114"/>
      <c r="P26" s="26">
        <f t="shared" si="8"/>
        <v>0</v>
      </c>
      <c r="Q26" s="38">
        <f t="shared" si="9"/>
        <v>12902.27</v>
      </c>
    </row>
    <row r="27" spans="1:17" s="14" customFormat="1" ht="45" customHeight="1" x14ac:dyDescent="0.45">
      <c r="A27" s="24">
        <v>44641</v>
      </c>
      <c r="B27" s="115" t="s">
        <v>45</v>
      </c>
      <c r="C27" s="87" t="s">
        <v>26</v>
      </c>
      <c r="D27" s="25">
        <v>5</v>
      </c>
      <c r="E27" s="71"/>
      <c r="F27" s="94"/>
      <c r="G27" s="25"/>
      <c r="H27" s="25">
        <f t="shared" si="5"/>
        <v>5</v>
      </c>
      <c r="I27" s="34" t="s">
        <v>6</v>
      </c>
      <c r="J27" s="30"/>
      <c r="K27" s="90"/>
      <c r="L27" s="25"/>
      <c r="M27" s="25"/>
      <c r="N27" s="25"/>
      <c r="O27" s="114"/>
      <c r="P27" s="26">
        <f t="shared" si="8"/>
        <v>0</v>
      </c>
      <c r="Q27" s="38">
        <f t="shared" si="9"/>
        <v>12907.27</v>
      </c>
    </row>
    <row r="28" spans="1:17" s="14" customFormat="1" ht="45" customHeight="1" x14ac:dyDescent="0.45">
      <c r="A28" s="24">
        <v>44644</v>
      </c>
      <c r="B28" s="117">
        <v>42</v>
      </c>
      <c r="C28" s="87" t="s">
        <v>44</v>
      </c>
      <c r="D28" s="25"/>
      <c r="E28" s="71">
        <v>500</v>
      </c>
      <c r="F28" s="94"/>
      <c r="G28" s="25"/>
      <c r="H28" s="25">
        <f t="shared" si="5"/>
        <v>500</v>
      </c>
      <c r="I28" s="34" t="s">
        <v>6</v>
      </c>
      <c r="J28" s="30"/>
      <c r="K28" s="90"/>
      <c r="L28" s="25"/>
      <c r="M28" s="25"/>
      <c r="N28" s="25"/>
      <c r="O28" s="114"/>
      <c r="P28" s="26">
        <f t="shared" si="8"/>
        <v>0</v>
      </c>
      <c r="Q28" s="38">
        <f t="shared" si="9"/>
        <v>13407.27</v>
      </c>
    </row>
    <row r="29" spans="1:17" s="14" customFormat="1" ht="45" customHeight="1" x14ac:dyDescent="0.45">
      <c r="A29" s="24">
        <v>44648</v>
      </c>
      <c r="B29" s="115" t="s">
        <v>45</v>
      </c>
      <c r="C29" s="87" t="s">
        <v>28</v>
      </c>
      <c r="D29" s="25">
        <v>10</v>
      </c>
      <c r="E29" s="71"/>
      <c r="F29" s="94"/>
      <c r="G29" s="25"/>
      <c r="H29" s="25">
        <f t="shared" si="5"/>
        <v>10</v>
      </c>
      <c r="I29" s="34" t="s">
        <v>6</v>
      </c>
      <c r="J29" s="30"/>
      <c r="K29" s="90"/>
      <c r="L29" s="25"/>
      <c r="M29" s="25"/>
      <c r="N29" s="25"/>
      <c r="O29" s="114"/>
      <c r="P29" s="26">
        <f t="shared" ref="P29:P35" si="10">SUM(J29:O29)</f>
        <v>0</v>
      </c>
      <c r="Q29" s="38">
        <f t="shared" ref="Q29:Q35" si="11">Q28+H29-P29</f>
        <v>13417.27</v>
      </c>
    </row>
    <row r="30" spans="1:17" s="14" customFormat="1" ht="45" customHeight="1" x14ac:dyDescent="0.45">
      <c r="A30" s="24">
        <v>44655</v>
      </c>
      <c r="B30" s="149">
        <v>43</v>
      </c>
      <c r="C30" s="87" t="s">
        <v>6</v>
      </c>
      <c r="D30" s="25"/>
      <c r="E30" s="71"/>
      <c r="F30" s="94"/>
      <c r="G30" s="25"/>
      <c r="H30" s="25">
        <f t="shared" si="5"/>
        <v>0</v>
      </c>
      <c r="I30" s="34" t="s">
        <v>37</v>
      </c>
      <c r="J30" s="30"/>
      <c r="K30" s="90"/>
      <c r="L30" s="25"/>
      <c r="M30" s="25"/>
      <c r="N30" s="25">
        <v>0.85</v>
      </c>
      <c r="O30" s="114"/>
      <c r="P30" s="26">
        <f t="shared" si="10"/>
        <v>0.85</v>
      </c>
      <c r="Q30" s="38">
        <f t="shared" si="11"/>
        <v>13416.42</v>
      </c>
    </row>
    <row r="31" spans="1:17" s="14" customFormat="1" ht="45" customHeight="1" x14ac:dyDescent="0.45">
      <c r="A31" s="24">
        <v>44655</v>
      </c>
      <c r="B31" s="150"/>
      <c r="C31" s="87" t="s">
        <v>6</v>
      </c>
      <c r="D31" s="25"/>
      <c r="E31" s="71"/>
      <c r="F31" s="94"/>
      <c r="G31" s="25"/>
      <c r="H31" s="25">
        <f t="shared" si="5"/>
        <v>0</v>
      </c>
      <c r="I31" s="34" t="s">
        <v>37</v>
      </c>
      <c r="J31" s="30"/>
      <c r="K31" s="90"/>
      <c r="L31" s="25"/>
      <c r="M31" s="25"/>
      <c r="N31" s="25">
        <v>31.19</v>
      </c>
      <c r="O31" s="114"/>
      <c r="P31" s="26">
        <f t="shared" si="10"/>
        <v>31.19</v>
      </c>
      <c r="Q31" s="38">
        <f t="shared" si="11"/>
        <v>13385.23</v>
      </c>
    </row>
    <row r="32" spans="1:17" s="14" customFormat="1" ht="45" customHeight="1" x14ac:dyDescent="0.45">
      <c r="A32" s="24">
        <v>44657</v>
      </c>
      <c r="B32" s="151">
        <v>44</v>
      </c>
      <c r="C32" s="87" t="s">
        <v>6</v>
      </c>
      <c r="D32" s="25"/>
      <c r="E32" s="71"/>
      <c r="F32" s="94"/>
      <c r="G32" s="25"/>
      <c r="H32" s="25">
        <f t="shared" si="5"/>
        <v>0</v>
      </c>
      <c r="I32" s="34" t="s">
        <v>25</v>
      </c>
      <c r="J32" s="30"/>
      <c r="K32" s="90">
        <v>400</v>
      </c>
      <c r="L32" s="25"/>
      <c r="M32" s="25"/>
      <c r="N32" s="25"/>
      <c r="O32" s="114"/>
      <c r="P32" s="26">
        <f t="shared" ref="P32:P44" si="12">SUM(J32:O32)</f>
        <v>400</v>
      </c>
      <c r="Q32" s="38">
        <f t="shared" ref="Q32:Q44" si="13">Q31+H32-P32</f>
        <v>12985.23</v>
      </c>
    </row>
    <row r="33" spans="1:17" s="14" customFormat="1" ht="45" customHeight="1" x14ac:dyDescent="0.45">
      <c r="A33" s="24">
        <v>44671</v>
      </c>
      <c r="B33" s="115" t="s">
        <v>50</v>
      </c>
      <c r="C33" s="87" t="s">
        <v>26</v>
      </c>
      <c r="D33" s="25">
        <v>5</v>
      </c>
      <c r="E33" s="71"/>
      <c r="F33" s="94"/>
      <c r="G33" s="25"/>
      <c r="H33" s="25">
        <f t="shared" si="5"/>
        <v>5</v>
      </c>
      <c r="I33" s="34" t="s">
        <v>6</v>
      </c>
      <c r="J33" s="30"/>
      <c r="K33" s="90"/>
      <c r="L33" s="25"/>
      <c r="M33" s="25"/>
      <c r="N33" s="25"/>
      <c r="O33" s="114"/>
      <c r="P33" s="26">
        <f t="shared" si="12"/>
        <v>0</v>
      </c>
      <c r="Q33" s="38">
        <f t="shared" si="13"/>
        <v>12990.23</v>
      </c>
    </row>
    <row r="34" spans="1:17" s="14" customFormat="1" ht="45" customHeight="1" x14ac:dyDescent="0.45">
      <c r="A34" s="24">
        <v>44671</v>
      </c>
      <c r="B34" s="115" t="s">
        <v>50</v>
      </c>
      <c r="C34" s="87" t="s">
        <v>24</v>
      </c>
      <c r="D34" s="25">
        <v>100</v>
      </c>
      <c r="E34" s="71"/>
      <c r="F34" s="94"/>
      <c r="G34" s="25"/>
      <c r="H34" s="25">
        <f t="shared" si="5"/>
        <v>100</v>
      </c>
      <c r="I34" s="34" t="s">
        <v>6</v>
      </c>
      <c r="J34" s="30"/>
      <c r="K34" s="90"/>
      <c r="L34" s="25"/>
      <c r="M34" s="25"/>
      <c r="N34" s="25"/>
      <c r="O34" s="114"/>
      <c r="P34" s="26">
        <f t="shared" si="12"/>
        <v>0</v>
      </c>
      <c r="Q34" s="38">
        <f t="shared" si="13"/>
        <v>13090.23</v>
      </c>
    </row>
    <row r="35" spans="1:17" s="14" customFormat="1" ht="45" customHeight="1" x14ac:dyDescent="0.45">
      <c r="A35" s="24">
        <v>44677</v>
      </c>
      <c r="B35" s="115" t="s">
        <v>50</v>
      </c>
      <c r="C35" s="87" t="s">
        <v>28</v>
      </c>
      <c r="D35" s="25">
        <v>10</v>
      </c>
      <c r="E35" s="71"/>
      <c r="F35" s="94"/>
      <c r="G35" s="25"/>
      <c r="H35" s="25">
        <f t="shared" si="5"/>
        <v>10</v>
      </c>
      <c r="I35" s="34" t="s">
        <v>6</v>
      </c>
      <c r="J35" s="30"/>
      <c r="K35" s="90"/>
      <c r="L35" s="25"/>
      <c r="M35" s="25"/>
      <c r="N35" s="25"/>
      <c r="O35" s="114"/>
      <c r="P35" s="26">
        <f t="shared" si="12"/>
        <v>0</v>
      </c>
      <c r="Q35" s="38">
        <f t="shared" si="13"/>
        <v>13100.23</v>
      </c>
    </row>
    <row r="36" spans="1:17" s="14" customFormat="1" ht="45" customHeight="1" x14ac:dyDescent="0.45">
      <c r="A36" s="24">
        <v>44684</v>
      </c>
      <c r="B36" s="147" t="s">
        <v>48</v>
      </c>
      <c r="C36" s="87" t="s">
        <v>6</v>
      </c>
      <c r="D36" s="25"/>
      <c r="E36" s="71"/>
      <c r="F36" s="94"/>
      <c r="G36" s="25"/>
      <c r="H36" s="25">
        <f t="shared" si="5"/>
        <v>0</v>
      </c>
      <c r="I36" s="34" t="s">
        <v>37</v>
      </c>
      <c r="J36" s="30"/>
      <c r="K36" s="90"/>
      <c r="L36" s="25"/>
      <c r="M36" s="25"/>
      <c r="N36" s="25">
        <v>0.9</v>
      </c>
      <c r="O36" s="114"/>
      <c r="P36" s="26">
        <f t="shared" si="12"/>
        <v>0.9</v>
      </c>
      <c r="Q36" s="38">
        <f t="shared" si="13"/>
        <v>13099.33</v>
      </c>
    </row>
    <row r="37" spans="1:17" s="14" customFormat="1" ht="45" customHeight="1" x14ac:dyDescent="0.45">
      <c r="A37" s="24">
        <v>44684</v>
      </c>
      <c r="B37" s="148"/>
      <c r="C37" s="87" t="s">
        <v>6</v>
      </c>
      <c r="D37" s="25"/>
      <c r="E37" s="71"/>
      <c r="F37" s="94"/>
      <c r="G37" s="25"/>
      <c r="H37" s="25">
        <f t="shared" si="5"/>
        <v>0</v>
      </c>
      <c r="I37" s="34" t="s">
        <v>37</v>
      </c>
      <c r="J37" s="30"/>
      <c r="K37" s="90"/>
      <c r="L37" s="25"/>
      <c r="M37" s="25"/>
      <c r="N37" s="25">
        <v>32.799999999999997</v>
      </c>
      <c r="O37" s="114"/>
      <c r="P37" s="26">
        <f t="shared" si="12"/>
        <v>32.799999999999997</v>
      </c>
      <c r="Q37" s="38">
        <f t="shared" si="13"/>
        <v>13066.53</v>
      </c>
    </row>
    <row r="38" spans="1:17" s="14" customFormat="1" ht="45" customHeight="1" x14ac:dyDescent="0.45">
      <c r="A38" s="24">
        <v>44685</v>
      </c>
      <c r="B38" s="118" t="s">
        <v>48</v>
      </c>
      <c r="C38" s="87" t="s">
        <v>52</v>
      </c>
      <c r="D38" s="25">
        <v>1000</v>
      </c>
      <c r="E38" s="71"/>
      <c r="F38" s="94"/>
      <c r="G38" s="25"/>
      <c r="H38" s="25">
        <f t="shared" si="5"/>
        <v>1000</v>
      </c>
      <c r="I38" s="34" t="s">
        <v>6</v>
      </c>
      <c r="J38" s="30"/>
      <c r="K38" s="90"/>
      <c r="L38" s="25"/>
      <c r="M38" s="25"/>
      <c r="N38" s="25"/>
      <c r="O38" s="114"/>
      <c r="P38" s="26">
        <f t="shared" si="12"/>
        <v>0</v>
      </c>
      <c r="Q38" s="38">
        <f t="shared" si="13"/>
        <v>14066.53</v>
      </c>
    </row>
    <row r="39" spans="1:17" s="14" customFormat="1" ht="45" customHeight="1" x14ac:dyDescent="0.45">
      <c r="A39" s="24">
        <v>44690</v>
      </c>
      <c r="B39" s="118" t="s">
        <v>48</v>
      </c>
      <c r="C39" s="87" t="s">
        <v>6</v>
      </c>
      <c r="D39" s="25"/>
      <c r="E39" s="71"/>
      <c r="F39" s="94"/>
      <c r="G39" s="25"/>
      <c r="H39" s="25">
        <f t="shared" si="5"/>
        <v>0</v>
      </c>
      <c r="I39" s="34" t="s">
        <v>25</v>
      </c>
      <c r="J39" s="30"/>
      <c r="K39" s="90">
        <v>400</v>
      </c>
      <c r="L39" s="25"/>
      <c r="M39" s="25"/>
      <c r="N39" s="25"/>
      <c r="O39" s="114"/>
      <c r="P39" s="26">
        <f t="shared" si="12"/>
        <v>400</v>
      </c>
      <c r="Q39" s="38">
        <f t="shared" si="13"/>
        <v>13666.53</v>
      </c>
    </row>
    <row r="40" spans="1:17" s="14" customFormat="1" ht="45" customHeight="1" x14ac:dyDescent="0.45">
      <c r="A40" s="24">
        <v>44691</v>
      </c>
      <c r="B40" s="118" t="s">
        <v>48</v>
      </c>
      <c r="C40" s="87" t="s">
        <v>6</v>
      </c>
      <c r="D40" s="25"/>
      <c r="E40" s="71"/>
      <c r="F40" s="94"/>
      <c r="G40" s="25"/>
      <c r="H40" s="25">
        <f t="shared" si="5"/>
        <v>0</v>
      </c>
      <c r="I40" s="34" t="s">
        <v>51</v>
      </c>
      <c r="J40" s="30"/>
      <c r="K40" s="90"/>
      <c r="L40" s="25"/>
      <c r="M40" s="25"/>
      <c r="N40" s="25"/>
      <c r="O40" s="114">
        <v>35</v>
      </c>
      <c r="P40" s="26">
        <f t="shared" si="12"/>
        <v>35</v>
      </c>
      <c r="Q40" s="38">
        <f t="shared" si="13"/>
        <v>13631.53</v>
      </c>
    </row>
    <row r="41" spans="1:17" s="14" customFormat="1" ht="45" customHeight="1" x14ac:dyDescent="0.45">
      <c r="A41" s="24">
        <v>44697</v>
      </c>
      <c r="B41" s="118" t="s">
        <v>48</v>
      </c>
      <c r="C41" s="87" t="s">
        <v>53</v>
      </c>
      <c r="D41" s="25"/>
      <c r="E41" s="71"/>
      <c r="F41" s="94"/>
      <c r="G41" s="25">
        <v>45</v>
      </c>
      <c r="H41" s="25">
        <f t="shared" si="5"/>
        <v>45</v>
      </c>
      <c r="I41" s="34" t="s">
        <v>6</v>
      </c>
      <c r="J41" s="30"/>
      <c r="K41" s="90"/>
      <c r="L41" s="25"/>
      <c r="M41" s="25"/>
      <c r="N41" s="25"/>
      <c r="O41" s="114"/>
      <c r="P41" s="26">
        <f t="shared" si="12"/>
        <v>0</v>
      </c>
      <c r="Q41" s="38">
        <f t="shared" si="13"/>
        <v>13676.53</v>
      </c>
    </row>
    <row r="42" spans="1:17" s="14" customFormat="1" ht="45" customHeight="1" x14ac:dyDescent="0.45">
      <c r="A42" s="24">
        <v>44699</v>
      </c>
      <c r="B42" s="118" t="s">
        <v>48</v>
      </c>
      <c r="C42" s="87" t="s">
        <v>24</v>
      </c>
      <c r="D42" s="25">
        <v>100</v>
      </c>
      <c r="E42" s="71"/>
      <c r="F42" s="94"/>
      <c r="G42" s="25"/>
      <c r="H42" s="25">
        <f t="shared" si="5"/>
        <v>100</v>
      </c>
      <c r="I42" s="34" t="s">
        <v>6</v>
      </c>
      <c r="J42" s="30"/>
      <c r="K42" s="90"/>
      <c r="L42" s="25"/>
      <c r="M42" s="25"/>
      <c r="N42" s="25"/>
      <c r="O42" s="114"/>
      <c r="P42" s="26">
        <f t="shared" si="12"/>
        <v>0</v>
      </c>
      <c r="Q42" s="38">
        <f t="shared" si="13"/>
        <v>13776.53</v>
      </c>
    </row>
    <row r="43" spans="1:17" s="14" customFormat="1" ht="45" customHeight="1" x14ac:dyDescent="0.45">
      <c r="A43" s="24">
        <v>44701</v>
      </c>
      <c r="B43" s="118" t="s">
        <v>48</v>
      </c>
      <c r="C43" s="87" t="s">
        <v>26</v>
      </c>
      <c r="D43" s="25">
        <v>5</v>
      </c>
      <c r="E43" s="71"/>
      <c r="F43" s="94"/>
      <c r="G43" s="25"/>
      <c r="H43" s="25">
        <f t="shared" si="5"/>
        <v>5</v>
      </c>
      <c r="I43" s="34" t="s">
        <v>6</v>
      </c>
      <c r="J43" s="30"/>
      <c r="K43" s="90"/>
      <c r="L43" s="25"/>
      <c r="M43" s="25"/>
      <c r="N43" s="25"/>
      <c r="O43" s="114"/>
      <c r="P43" s="26">
        <f t="shared" si="12"/>
        <v>0</v>
      </c>
      <c r="Q43" s="38">
        <f t="shared" si="13"/>
        <v>13781.53</v>
      </c>
    </row>
    <row r="44" spans="1:17" s="14" customFormat="1" ht="45" customHeight="1" x14ac:dyDescent="0.45">
      <c r="A44" s="24">
        <v>44707</v>
      </c>
      <c r="B44" s="118" t="s">
        <v>48</v>
      </c>
      <c r="C44" s="87" t="s">
        <v>28</v>
      </c>
      <c r="D44" s="25">
        <v>10</v>
      </c>
      <c r="E44" s="71"/>
      <c r="F44" s="94"/>
      <c r="G44" s="25"/>
      <c r="H44" s="25">
        <f t="shared" si="5"/>
        <v>10</v>
      </c>
      <c r="I44" s="34" t="s">
        <v>6</v>
      </c>
      <c r="J44" s="30"/>
      <c r="K44" s="90"/>
      <c r="L44" s="25"/>
      <c r="M44" s="25"/>
      <c r="N44" s="25"/>
      <c r="O44" s="114"/>
      <c r="P44" s="26">
        <f t="shared" si="12"/>
        <v>0</v>
      </c>
      <c r="Q44" s="38">
        <f t="shared" si="13"/>
        <v>13791.53</v>
      </c>
    </row>
    <row r="45" spans="1:17" s="17" customFormat="1" ht="23.25" customHeight="1" x14ac:dyDescent="0.45">
      <c r="A45" s="27"/>
      <c r="B45" s="77"/>
      <c r="C45" s="35"/>
      <c r="D45" s="28"/>
      <c r="E45" s="28"/>
      <c r="F45" s="28"/>
      <c r="G45" s="28"/>
      <c r="H45" s="28"/>
      <c r="I45" s="35"/>
      <c r="J45" s="31"/>
      <c r="K45" s="31"/>
      <c r="L45" s="28"/>
      <c r="M45" s="28"/>
      <c r="N45" s="28"/>
      <c r="O45" s="28"/>
      <c r="P45" s="28"/>
      <c r="Q45" s="39"/>
    </row>
    <row r="46" spans="1:17" s="67" customFormat="1" ht="68.25" customHeight="1" thickBot="1" x14ac:dyDescent="0.3">
      <c r="A46" s="69"/>
      <c r="B46" s="78"/>
      <c r="C46" s="68" t="s">
        <v>8</v>
      </c>
      <c r="D46" s="64">
        <f>SUM(D5:D45)</f>
        <v>1642</v>
      </c>
      <c r="E46" s="64">
        <f>SUM(E5:E45)</f>
        <v>2960</v>
      </c>
      <c r="F46" s="64">
        <f>SUM(F5:F45)</f>
        <v>0</v>
      </c>
      <c r="G46" s="64">
        <f>SUM(G5:G45)</f>
        <v>45</v>
      </c>
      <c r="H46" s="64">
        <f>SUM(D46:G46)</f>
        <v>4647</v>
      </c>
      <c r="I46" s="65"/>
      <c r="J46" s="64">
        <f>SUM(J5:J45)</f>
        <v>400</v>
      </c>
      <c r="K46" s="64">
        <f>SUM(K5:K45)</f>
        <v>3200</v>
      </c>
      <c r="L46" s="64">
        <f>SUM(L5:L45)</f>
        <v>0</v>
      </c>
      <c r="M46" s="64">
        <f>SUM(M5:M45)</f>
        <v>0</v>
      </c>
      <c r="N46" s="64">
        <f>SUM(N5:N45)</f>
        <v>156.83999999999997</v>
      </c>
      <c r="O46" s="64">
        <f>SUM(O5:O45)</f>
        <v>35</v>
      </c>
      <c r="P46" s="64">
        <f>SUM(J46:O46)</f>
        <v>3791.84</v>
      </c>
      <c r="Q46" s="66"/>
    </row>
    <row r="47" spans="1:17" s="2" customFormat="1" ht="25.15" customHeight="1" x14ac:dyDescent="0.45">
      <c r="A47" s="4"/>
      <c r="B47" s="79"/>
      <c r="C47" s="34"/>
      <c r="D47" s="3"/>
      <c r="E47" s="3"/>
      <c r="F47" s="3"/>
      <c r="G47" s="3"/>
      <c r="H47" s="12"/>
      <c r="I47" s="34"/>
      <c r="J47" s="32"/>
      <c r="K47" s="32"/>
      <c r="L47" s="3"/>
      <c r="M47" s="3"/>
      <c r="N47" s="3"/>
      <c r="O47" s="3"/>
      <c r="P47" s="3"/>
      <c r="Q47" s="40"/>
    </row>
    <row r="70" spans="1:17" ht="21" x14ac:dyDescent="0.35">
      <c r="A70"/>
      <c r="B70" s="80"/>
      <c r="C70" s="82"/>
      <c r="E70"/>
      <c r="F70"/>
      <c r="G70"/>
      <c r="I70" s="63"/>
      <c r="J70"/>
      <c r="K70"/>
      <c r="L70"/>
      <c r="M70"/>
      <c r="N70"/>
      <c r="O70"/>
      <c r="P70"/>
      <c r="Q70" s="26" t="e">
        <f>SUM(#REF!)</f>
        <v>#REF!</v>
      </c>
    </row>
  </sheetData>
  <mergeCells count="9">
    <mergeCell ref="B30:B31"/>
    <mergeCell ref="B36:B37"/>
    <mergeCell ref="B16:B17"/>
    <mergeCell ref="B23:B24"/>
    <mergeCell ref="A1:Q1"/>
    <mergeCell ref="D2:G2"/>
    <mergeCell ref="B5:B6"/>
    <mergeCell ref="N4:P4"/>
    <mergeCell ref="J2:O2"/>
  </mergeCells>
  <phoneticPr fontId="29" type="noConversion"/>
  <printOptions horizontalCentered="1" verticalCentered="1" gridLines="1"/>
  <pageMargins left="0.27559055118110237" right="0.31496062992125984" top="0.62992125984251968" bottom="0.62992125984251968" header="0.31496062992125984" footer="0.31496062992125984"/>
  <pageSetup paperSize="9" scale="22" orientation="landscape" cellComments="atEnd" r:id="rId1"/>
  <ignoredErrors>
    <ignoredError sqref="E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"/>
  <sheetViews>
    <sheetView zoomScale="85" zoomScaleNormal="85" workbookViewId="0">
      <selection activeCell="B3" sqref="B3:H3"/>
    </sheetView>
  </sheetViews>
  <sheetFormatPr defaultRowHeight="15" x14ac:dyDescent="0.25"/>
  <cols>
    <col min="1" max="1" width="3.7109375" customWidth="1"/>
    <col min="2" max="2" width="14.28515625" customWidth="1"/>
    <col min="3" max="3" width="40" customWidth="1"/>
    <col min="4" max="4" width="25.7109375" customWidth="1"/>
    <col min="5" max="5" width="9" customWidth="1"/>
    <col min="6" max="6" width="11.7109375" customWidth="1"/>
    <col min="7" max="7" width="47.5703125" customWidth="1"/>
    <col min="8" max="8" width="25.7109375" customWidth="1"/>
    <col min="9" max="9" width="3.7109375" customWidth="1"/>
  </cols>
  <sheetData>
    <row r="1" spans="1:9" ht="51" customHeight="1" x14ac:dyDescent="0.3">
      <c r="A1" s="43"/>
      <c r="B1" s="135" t="s">
        <v>14</v>
      </c>
      <c r="C1" s="135"/>
      <c r="D1" s="135"/>
      <c r="E1" s="135"/>
      <c r="F1" s="135"/>
      <c r="G1" s="135"/>
      <c r="H1" s="135"/>
      <c r="I1" s="15"/>
    </row>
    <row r="2" spans="1:9" ht="48.6" customHeight="1" x14ac:dyDescent="0.3">
      <c r="A2" s="44"/>
      <c r="B2" s="136" t="s">
        <v>22</v>
      </c>
      <c r="C2" s="136"/>
      <c r="D2" s="136"/>
      <c r="E2" s="136"/>
      <c r="F2" s="136"/>
      <c r="G2" s="136"/>
      <c r="H2" s="136"/>
      <c r="I2" s="16"/>
    </row>
    <row r="3" spans="1:9" ht="44.25" customHeight="1" x14ac:dyDescent="0.3">
      <c r="A3" s="44"/>
      <c r="B3" s="137" t="s">
        <v>49</v>
      </c>
      <c r="C3" s="137"/>
      <c r="D3" s="137"/>
      <c r="E3" s="137"/>
      <c r="F3" s="137"/>
      <c r="G3" s="137"/>
      <c r="H3" s="137"/>
      <c r="I3" s="16"/>
    </row>
    <row r="4" spans="1:9" ht="18" customHeight="1" x14ac:dyDescent="0.3">
      <c r="A4" s="44"/>
      <c r="B4" s="45"/>
      <c r="C4" s="45"/>
      <c r="D4" s="45"/>
      <c r="E4" s="45"/>
      <c r="F4" s="45"/>
      <c r="G4" s="45"/>
      <c r="H4" s="45"/>
      <c r="I4" s="46"/>
    </row>
    <row r="5" spans="1:9" ht="34.9" customHeight="1" x14ac:dyDescent="0.3">
      <c r="A5" s="44"/>
      <c r="B5" s="7"/>
      <c r="C5" s="138" t="s">
        <v>2</v>
      </c>
      <c r="D5" s="138"/>
      <c r="E5" s="6"/>
      <c r="F5" s="7"/>
      <c r="G5" s="138" t="s">
        <v>9</v>
      </c>
      <c r="H5" s="138"/>
      <c r="I5" s="8"/>
    </row>
    <row r="6" spans="1:9" ht="19.5" customHeight="1" x14ac:dyDescent="0.3">
      <c r="A6" s="44"/>
      <c r="C6" s="73"/>
      <c r="D6" s="11"/>
      <c r="E6" s="6"/>
      <c r="F6" s="7"/>
      <c r="G6" s="61"/>
      <c r="H6" s="61"/>
      <c r="I6" s="8"/>
    </row>
    <row r="7" spans="1:9" ht="34.9" customHeight="1" x14ac:dyDescent="0.3">
      <c r="A7" s="44"/>
      <c r="B7" s="140" t="s">
        <v>42</v>
      </c>
      <c r="C7" s="141"/>
      <c r="D7" s="11">
        <f>'Upstart - transactions'!Q4</f>
        <v>12936.37</v>
      </c>
      <c r="E7" s="13"/>
      <c r="F7" s="13"/>
      <c r="I7" s="10"/>
    </row>
    <row r="8" spans="1:9" ht="17.25" customHeight="1" x14ac:dyDescent="0.3">
      <c r="A8" s="44"/>
      <c r="B8" s="13"/>
      <c r="E8" s="13"/>
      <c r="F8" s="13"/>
      <c r="I8" s="10"/>
    </row>
    <row r="9" spans="1:9" ht="34.9" customHeight="1" x14ac:dyDescent="0.3">
      <c r="A9" s="44"/>
      <c r="B9" s="13"/>
      <c r="C9" s="9" t="str">
        <f>'Upstart - transactions'!D3</f>
        <v>Donations</v>
      </c>
      <c r="D9" s="9">
        <f>'Upstart - transactions'!D46</f>
        <v>1642</v>
      </c>
      <c r="E9" s="13"/>
      <c r="F9" s="13"/>
      <c r="G9" s="9" t="str">
        <f>'Upstart - transactions'!J3</f>
        <v>Staff</v>
      </c>
      <c r="H9" s="9">
        <f>'Upstart - transactions'!J46</f>
        <v>400</v>
      </c>
      <c r="I9" s="10"/>
    </row>
    <row r="10" spans="1:9" ht="34.9" customHeight="1" x14ac:dyDescent="0.3">
      <c r="A10" s="44"/>
      <c r="B10" s="13"/>
      <c r="C10" s="83" t="str">
        <f>'Upstart - transactions'!E3</f>
        <v>Events</v>
      </c>
      <c r="D10" s="84">
        <f>'Upstart - transactions'!E46</f>
        <v>2960</v>
      </c>
      <c r="E10" s="13"/>
      <c r="F10" s="13"/>
      <c r="G10" s="91" t="str">
        <f>'Upstart - transactions'!K3</f>
        <v>Events</v>
      </c>
      <c r="H10" s="91">
        <f>'Upstart - transactions'!K46</f>
        <v>3200</v>
      </c>
      <c r="I10" s="10"/>
    </row>
    <row r="11" spans="1:9" ht="43.5" customHeight="1" x14ac:dyDescent="0.3">
      <c r="A11" s="44"/>
      <c r="B11" s="13"/>
      <c r="C11" s="9" t="str">
        <f>'Upstart - transactions'!F3</f>
        <v>PayPal</v>
      </c>
      <c r="D11" s="9">
        <f>'Upstart - transactions'!F46</f>
        <v>0</v>
      </c>
      <c r="E11" s="13"/>
      <c r="F11" s="13"/>
      <c r="G11" s="9" t="str">
        <f>'Upstart - transactions'!L3</f>
        <v>Hall hire or Zoom</v>
      </c>
      <c r="H11" s="9">
        <f>'Upstart - transactions'!L46</f>
        <v>0</v>
      </c>
      <c r="I11" s="10"/>
    </row>
    <row r="12" spans="1:9" ht="32.450000000000003" customHeight="1" x14ac:dyDescent="0.3">
      <c r="A12" s="44"/>
      <c r="B12" s="13"/>
      <c r="C12" s="9" t="str">
        <f>'Upstart - transactions'!G3</f>
        <v>Miscellaneous</v>
      </c>
      <c r="D12" s="9">
        <f>'Upstart - transactions'!G46</f>
        <v>45</v>
      </c>
      <c r="E12" s="13"/>
      <c r="F12" s="18"/>
      <c r="G12" s="9" t="str">
        <f>'Upstart - transactions'!M3</f>
        <v>Stationary &amp; equipment</v>
      </c>
      <c r="H12" s="9">
        <f>'Upstart - transactions'!M46</f>
        <v>0</v>
      </c>
      <c r="I12" s="10"/>
    </row>
    <row r="13" spans="1:9" ht="32.450000000000003" customHeight="1" x14ac:dyDescent="0.3">
      <c r="A13" s="44"/>
      <c r="B13" s="13"/>
      <c r="C13" s="9"/>
      <c r="D13" s="9"/>
      <c r="E13" s="13"/>
      <c r="F13" s="18"/>
      <c r="G13" s="9" t="str">
        <f>'Upstart - transactions'!N3</f>
        <v>Website &amp; Video</v>
      </c>
      <c r="H13" s="9">
        <f>'Upstart - transactions'!N46</f>
        <v>156.83999999999997</v>
      </c>
      <c r="I13" s="10"/>
    </row>
    <row r="14" spans="1:9" ht="32.450000000000003" customHeight="1" x14ac:dyDescent="0.3">
      <c r="A14" s="44"/>
      <c r="B14" s="13"/>
      <c r="C14" s="9"/>
      <c r="D14" s="9"/>
      <c r="E14" s="13"/>
      <c r="F14" s="18"/>
      <c r="G14" s="9" t="str">
        <f>'Upstart - transactions'!O3</f>
        <v>Sundry</v>
      </c>
      <c r="H14" s="9">
        <f>'Upstart - transactions'!O46</f>
        <v>35</v>
      </c>
      <c r="I14" s="10"/>
    </row>
    <row r="15" spans="1:9" ht="43.5" customHeight="1" x14ac:dyDescent="0.35">
      <c r="A15" s="44"/>
      <c r="C15" s="92" t="s">
        <v>10</v>
      </c>
      <c r="D15" s="72">
        <f>SUM(D7:D14)</f>
        <v>17583.370000000003</v>
      </c>
      <c r="E15" s="13"/>
      <c r="F15" s="139" t="s">
        <v>11</v>
      </c>
      <c r="G15" s="139"/>
      <c r="H15" s="72">
        <f>SUM(H9:H14)</f>
        <v>3791.84</v>
      </c>
      <c r="I15" s="10"/>
    </row>
    <row r="16" spans="1:9" ht="18.75" customHeight="1" thickBot="1" x14ac:dyDescent="0.35">
      <c r="A16" s="44"/>
      <c r="B16" s="13"/>
      <c r="C16" s="13"/>
      <c r="D16" s="11"/>
      <c r="E16" s="13"/>
      <c r="F16" s="13"/>
      <c r="G16" s="70"/>
      <c r="I16" s="10"/>
    </row>
    <row r="17" spans="1:9" ht="61.9" customHeight="1" thickBot="1" x14ac:dyDescent="0.35">
      <c r="A17" s="47"/>
      <c r="B17" s="85"/>
      <c r="C17" s="142" t="s">
        <v>19</v>
      </c>
      <c r="D17" s="142"/>
      <c r="E17" s="142"/>
      <c r="F17" s="142"/>
      <c r="G17" s="133">
        <f>D15-H15</f>
        <v>13791.530000000002</v>
      </c>
      <c r="H17" s="134"/>
      <c r="I17" s="48"/>
    </row>
  </sheetData>
  <mergeCells count="9">
    <mergeCell ref="G17:H17"/>
    <mergeCell ref="B1:H1"/>
    <mergeCell ref="B2:H2"/>
    <mergeCell ref="B3:H3"/>
    <mergeCell ref="C5:D5"/>
    <mergeCell ref="G5:H5"/>
    <mergeCell ref="F15:G15"/>
    <mergeCell ref="B7:C7"/>
    <mergeCell ref="C17:F17"/>
  </mergeCells>
  <phoneticPr fontId="29" type="noConversion"/>
  <printOptions horizontalCentered="1" verticalCentered="1" gridLines="1"/>
  <pageMargins left="0.52" right="0.34" top="0.65" bottom="0.74803149606299213" header="0.31496062992125984" footer="0.31496062992125984"/>
  <pageSetup paperSize="9" scale="7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B7ED3-A685-4EC0-9BB3-C48B1B347A1B}">
  <dimension ref="A1:F15"/>
  <sheetViews>
    <sheetView tabSelected="1" zoomScaleNormal="100" workbookViewId="0">
      <selection activeCell="B3" sqref="B3"/>
    </sheetView>
  </sheetViews>
  <sheetFormatPr defaultRowHeight="15" x14ac:dyDescent="0.25"/>
  <cols>
    <col min="1" max="1" width="20.28515625" style="98" customWidth="1"/>
    <col min="2" max="2" width="28.140625" style="98" customWidth="1"/>
    <col min="3" max="3" width="23.7109375" style="1" customWidth="1"/>
    <col min="4" max="4" width="23.7109375" customWidth="1"/>
    <col min="5" max="5" width="26.140625" customWidth="1"/>
  </cols>
  <sheetData>
    <row r="1" spans="1:6" ht="49.5" customHeight="1" x14ac:dyDescent="0.3">
      <c r="A1" s="143" t="s">
        <v>54</v>
      </c>
      <c r="B1" s="144"/>
      <c r="C1" s="144"/>
      <c r="D1" s="144"/>
      <c r="E1" s="144"/>
      <c r="F1" s="108"/>
    </row>
    <row r="2" spans="1:6" ht="49.5" customHeight="1" x14ac:dyDescent="0.3">
      <c r="A2" s="99" t="s">
        <v>0</v>
      </c>
      <c r="B2" s="100" t="s">
        <v>34</v>
      </c>
      <c r="C2" s="100" t="s">
        <v>33</v>
      </c>
      <c r="D2" s="100" t="s">
        <v>32</v>
      </c>
      <c r="E2" s="100" t="s">
        <v>35</v>
      </c>
      <c r="F2" s="46"/>
    </row>
    <row r="3" spans="1:6" ht="39" customHeight="1" x14ac:dyDescent="0.3">
      <c r="A3" s="103"/>
      <c r="B3" s="101"/>
      <c r="C3" s="102"/>
      <c r="D3" s="109"/>
      <c r="E3" s="110"/>
      <c r="F3" s="46"/>
    </row>
    <row r="4" spans="1:6" ht="39" customHeight="1" x14ac:dyDescent="0.35">
      <c r="A4" s="145" t="s">
        <v>8</v>
      </c>
      <c r="B4" s="146"/>
      <c r="C4" s="104">
        <f>SUM(C3:C3)</f>
        <v>0</v>
      </c>
      <c r="D4" s="104">
        <f>SUM(D3:D3)</f>
        <v>0</v>
      </c>
      <c r="E4" s="112">
        <f>SUM(E3:E3)</f>
        <v>0</v>
      </c>
      <c r="F4" s="46"/>
    </row>
    <row r="5" spans="1:6" ht="39" customHeight="1" thickBot="1" x14ac:dyDescent="0.35">
      <c r="A5" s="105"/>
      <c r="B5" s="106"/>
      <c r="C5" s="107"/>
      <c r="D5" s="111"/>
      <c r="E5" s="111"/>
      <c r="F5" s="48"/>
    </row>
    <row r="6" spans="1:6" ht="33" customHeight="1" x14ac:dyDescent="0.3">
      <c r="A6" s="97"/>
      <c r="B6" s="97"/>
      <c r="C6" s="9"/>
    </row>
    <row r="7" spans="1:6" ht="33" customHeight="1" x14ac:dyDescent="0.3">
      <c r="A7" s="97"/>
      <c r="B7" s="97"/>
      <c r="C7" s="9"/>
    </row>
    <row r="8" spans="1:6" ht="33" customHeight="1" x14ac:dyDescent="0.3">
      <c r="A8" s="97"/>
      <c r="B8" s="97"/>
      <c r="C8" s="9"/>
    </row>
    <row r="9" spans="1:6" ht="33" customHeight="1" x14ac:dyDescent="0.3">
      <c r="A9" s="97"/>
      <c r="B9" s="97"/>
      <c r="C9" s="9"/>
    </row>
    <row r="10" spans="1:6" ht="33" customHeight="1" x14ac:dyDescent="0.3">
      <c r="A10" s="97"/>
      <c r="B10" s="97"/>
      <c r="C10" s="9"/>
    </row>
    <row r="11" spans="1:6" ht="33" customHeight="1" x14ac:dyDescent="0.3">
      <c r="A11" s="95"/>
      <c r="B11" s="95"/>
      <c r="C11" s="96"/>
    </row>
    <row r="12" spans="1:6" ht="33" customHeight="1" x14ac:dyDescent="0.3">
      <c r="A12" s="95"/>
      <c r="B12" s="95"/>
      <c r="C12" s="96"/>
    </row>
    <row r="13" spans="1:6" ht="33" customHeight="1" x14ac:dyDescent="0.25"/>
    <row r="14" spans="1:6" ht="33" customHeight="1" x14ac:dyDescent="0.25"/>
    <row r="15" spans="1:6" ht="33" customHeight="1" x14ac:dyDescent="0.25"/>
  </sheetData>
  <mergeCells count="2">
    <mergeCell ref="A1:E1"/>
    <mergeCell ref="A4:B4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Upstart - transactions</vt:lpstr>
      <vt:lpstr>Summary</vt:lpstr>
      <vt:lpstr>PayPal</vt:lpstr>
      <vt:lpstr>PayPal!Print_Area</vt:lpstr>
      <vt:lpstr>Summary!Print_Area</vt:lpstr>
      <vt:lpstr>'Upstart - transactions'!Print_Area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Ashford</dc:creator>
  <cp:lastModifiedBy>David Ashford</cp:lastModifiedBy>
  <cp:lastPrinted>2019-06-21T17:06:22Z</cp:lastPrinted>
  <dcterms:created xsi:type="dcterms:W3CDTF">2008-04-13T15:40:40Z</dcterms:created>
  <dcterms:modified xsi:type="dcterms:W3CDTF">2022-05-29T11:52:18Z</dcterms:modified>
</cp:coreProperties>
</file>