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b2e4a3b0375217/Documents/OneDriveFiles/02  ORGANISATIONS/Various/Upstart Scotland/TREASURER/ACCOUNTS/For YE311223/"/>
    </mc:Choice>
  </mc:AlternateContent>
  <xr:revisionPtr revIDLastSave="48" documentId="8_{ADAD5804-992F-4B9F-97A2-B327A86A37FF}" xr6:coauthVersionLast="47" xr6:coauthVersionMax="47" xr10:uidLastSave="{DB56F3F8-2AA8-4AB3-9978-0032D7D9D48A}"/>
  <bookViews>
    <workbookView xWindow="-108" yWindow="-108" windowWidth="23256" windowHeight="12456" tabRatio="1000" activeTab="2" xr2:uid="{00000000-000D-0000-FFFF-FFFF00000000}"/>
  </bookViews>
  <sheets>
    <sheet name="Upstart - transactions" sheetId="1" r:id="rId1"/>
    <sheet name="Summary" sheetId="2" r:id="rId2"/>
    <sheet name="PayPal" sheetId="3" r:id="rId3"/>
  </sheets>
  <definedNames>
    <definedName name="_xlnm.Print_Area" localSheetId="2">PayPal!$A$1:$F$5</definedName>
    <definedName name="_xlnm.Print_Area" localSheetId="1">Summary!$A$1:$I$17</definedName>
    <definedName name="_xlnm.Print_Area" localSheetId="0">'Upstart - transactions'!$A$1:$Q$127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4" i="1" l="1"/>
  <c r="Q114" i="1"/>
  <c r="Q115" i="1" s="1"/>
  <c r="Q116" i="1" s="1"/>
  <c r="Q117" i="1" s="1"/>
  <c r="Q118" i="1" s="1"/>
  <c r="Q119" i="1" s="1"/>
  <c r="Q120" i="1" s="1"/>
  <c r="P115" i="1"/>
  <c r="P116" i="1"/>
  <c r="P117" i="1"/>
  <c r="P118" i="1"/>
  <c r="P119" i="1"/>
  <c r="P120" i="1"/>
  <c r="P121" i="1"/>
  <c r="P122" i="1"/>
  <c r="P123" i="1"/>
  <c r="P124" i="1"/>
  <c r="P125" i="1"/>
  <c r="H121" i="1"/>
  <c r="H122" i="1"/>
  <c r="H123" i="1"/>
  <c r="H124" i="1"/>
  <c r="H125" i="1"/>
  <c r="H119" i="1"/>
  <c r="H120" i="1"/>
  <c r="H118" i="1"/>
  <c r="P113" i="1"/>
  <c r="Q121" i="1" l="1"/>
  <c r="Q122" i="1" s="1"/>
  <c r="Q123" i="1" s="1"/>
  <c r="Q124" i="1" s="1"/>
  <c r="Q125" i="1" s="1"/>
  <c r="H111" i="1"/>
  <c r="H117" i="1"/>
  <c r="P112" i="1"/>
  <c r="P106" i="1"/>
  <c r="P107" i="1"/>
  <c r="P108" i="1"/>
  <c r="P109" i="1"/>
  <c r="P110" i="1"/>
  <c r="P111" i="1"/>
  <c r="H114" i="1"/>
  <c r="H115" i="1"/>
  <c r="H116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2" i="1"/>
  <c r="H113" i="1"/>
  <c r="P94" i="1"/>
  <c r="P95" i="1"/>
  <c r="P96" i="1"/>
  <c r="P97" i="1"/>
  <c r="P98" i="1"/>
  <c r="P99" i="1"/>
  <c r="P100" i="1"/>
  <c r="P101" i="1"/>
  <c r="P102" i="1"/>
  <c r="P103" i="1"/>
  <c r="P104" i="1"/>
  <c r="P105" i="1"/>
  <c r="H93" i="1"/>
  <c r="P85" i="1"/>
  <c r="P86" i="1"/>
  <c r="P87" i="1"/>
  <c r="P88" i="1"/>
  <c r="P89" i="1"/>
  <c r="P90" i="1"/>
  <c r="P91" i="1"/>
  <c r="P92" i="1"/>
  <c r="P93" i="1"/>
  <c r="H85" i="1"/>
  <c r="H86" i="1"/>
  <c r="H87" i="1"/>
  <c r="H88" i="1"/>
  <c r="H89" i="1"/>
  <c r="H90" i="1"/>
  <c r="H91" i="1"/>
  <c r="H92" i="1"/>
  <c r="H84" i="1"/>
  <c r="P79" i="1"/>
  <c r="P80" i="1"/>
  <c r="P81" i="1"/>
  <c r="P82" i="1"/>
  <c r="P83" i="1"/>
  <c r="P84" i="1"/>
  <c r="H79" i="1"/>
  <c r="H80" i="1"/>
  <c r="H81" i="1"/>
  <c r="H82" i="1"/>
  <c r="H83" i="1"/>
  <c r="P72" i="1" l="1"/>
  <c r="P73" i="1"/>
  <c r="P74" i="1"/>
  <c r="P75" i="1"/>
  <c r="P76" i="1"/>
  <c r="P77" i="1"/>
  <c r="P78" i="1"/>
  <c r="H72" i="1"/>
  <c r="H73" i="1"/>
  <c r="H74" i="1"/>
  <c r="H75" i="1"/>
  <c r="H76" i="1"/>
  <c r="H77" i="1"/>
  <c r="H78" i="1"/>
  <c r="P70" i="1" l="1"/>
  <c r="P71" i="1"/>
  <c r="H70" i="1"/>
  <c r="H71" i="1"/>
  <c r="P68" i="1"/>
  <c r="P69" i="1"/>
  <c r="H68" i="1"/>
  <c r="H69" i="1"/>
  <c r="P64" i="1"/>
  <c r="P65" i="1"/>
  <c r="P66" i="1"/>
  <c r="P67" i="1"/>
  <c r="H64" i="1"/>
  <c r="H66" i="1"/>
  <c r="H67" i="1"/>
  <c r="P61" i="1"/>
  <c r="P60" i="1"/>
  <c r="P62" i="1"/>
  <c r="P63" i="1"/>
  <c r="H61" i="1"/>
  <c r="H60" i="1"/>
  <c r="H62" i="1"/>
  <c r="H63" i="1"/>
  <c r="H65" i="1"/>
  <c r="P53" i="1"/>
  <c r="P55" i="1"/>
  <c r="P54" i="1"/>
  <c r="P56" i="1"/>
  <c r="P57" i="1"/>
  <c r="P58" i="1"/>
  <c r="P59" i="1"/>
  <c r="P51" i="1"/>
  <c r="P52" i="1"/>
  <c r="H51" i="1"/>
  <c r="H52" i="1"/>
  <c r="H53" i="1"/>
  <c r="H55" i="1"/>
  <c r="H54" i="1"/>
  <c r="H56" i="1"/>
  <c r="H57" i="1"/>
  <c r="H58" i="1"/>
  <c r="H59" i="1"/>
  <c r="P40" i="1"/>
  <c r="P41" i="1"/>
  <c r="P42" i="1"/>
  <c r="P43" i="1"/>
  <c r="P44" i="1"/>
  <c r="P45" i="1"/>
  <c r="P46" i="1"/>
  <c r="P47" i="1"/>
  <c r="P48" i="1"/>
  <c r="P49" i="1"/>
  <c r="P50" i="1"/>
  <c r="H50" i="1"/>
  <c r="H46" i="1"/>
  <c r="H47" i="1"/>
  <c r="H48" i="1"/>
  <c r="H49" i="1"/>
  <c r="H44" i="1"/>
  <c r="H45" i="1"/>
  <c r="H41" i="1"/>
  <c r="H42" i="1"/>
  <c r="H43" i="1"/>
  <c r="P37" i="1"/>
  <c r="P38" i="1"/>
  <c r="P39" i="1"/>
  <c r="H37" i="1"/>
  <c r="H38" i="1"/>
  <c r="H39" i="1"/>
  <c r="H40" i="1"/>
  <c r="P30" i="1"/>
  <c r="P31" i="1"/>
  <c r="P32" i="1"/>
  <c r="P33" i="1"/>
  <c r="P34" i="1"/>
  <c r="P35" i="1"/>
  <c r="P36" i="1"/>
  <c r="H30" i="1"/>
  <c r="H31" i="1"/>
  <c r="H32" i="1"/>
  <c r="H33" i="1"/>
  <c r="H34" i="1"/>
  <c r="H35" i="1"/>
  <c r="H36" i="1"/>
  <c r="P26" i="1"/>
  <c r="P27" i="1"/>
  <c r="P28" i="1"/>
  <c r="P29" i="1"/>
  <c r="H28" i="1"/>
  <c r="H29" i="1"/>
  <c r="H26" i="1"/>
  <c r="H27" i="1"/>
  <c r="P17" i="1" l="1"/>
  <c r="P18" i="1"/>
  <c r="P19" i="1"/>
  <c r="P20" i="1"/>
  <c r="P21" i="1"/>
  <c r="P22" i="1"/>
  <c r="P23" i="1"/>
  <c r="P24" i="1"/>
  <c r="P25" i="1"/>
  <c r="H23" i="1"/>
  <c r="H24" i="1"/>
  <c r="H25" i="1"/>
  <c r="H21" i="1"/>
  <c r="H22" i="1"/>
  <c r="H18" i="1"/>
  <c r="H19" i="1"/>
  <c r="H20" i="1"/>
  <c r="P16" i="1"/>
  <c r="H16" i="1"/>
  <c r="H17" i="1"/>
  <c r="P14" i="1"/>
  <c r="P15" i="1"/>
  <c r="P5" i="1"/>
  <c r="P6" i="1"/>
  <c r="P7" i="1"/>
  <c r="P8" i="1"/>
  <c r="P9" i="1"/>
  <c r="P10" i="1"/>
  <c r="P11" i="1"/>
  <c r="P12" i="1"/>
  <c r="P13" i="1"/>
  <c r="H5" i="1"/>
  <c r="H6" i="1"/>
  <c r="H7" i="1"/>
  <c r="H8" i="1"/>
  <c r="H9" i="1"/>
  <c r="H10" i="1"/>
  <c r="H11" i="1"/>
  <c r="H12" i="1"/>
  <c r="H13" i="1"/>
  <c r="H15" i="1"/>
  <c r="H14" i="1"/>
  <c r="H127" i="1" l="1"/>
  <c r="P127" i="1"/>
  <c r="Q5" i="1"/>
  <c r="C12" i="2"/>
  <c r="C11" i="2"/>
  <c r="G10" i="2"/>
  <c r="D7" i="2" l="1"/>
  <c r="C9" i="2" l="1"/>
  <c r="E127" i="1" l="1"/>
  <c r="Q151" i="1"/>
  <c r="D127" i="1"/>
  <c r="D9" i="2" s="1"/>
  <c r="F127" i="1" l="1"/>
  <c r="D11" i="2" s="1"/>
  <c r="Q6" i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5" i="1" s="1"/>
  <c r="Q54" i="1" s="1"/>
  <c r="Q56" i="1" s="1"/>
  <c r="Q57" i="1" s="1"/>
  <c r="Q58" i="1" s="1"/>
  <c r="Q59" i="1" s="1"/>
  <c r="Q61" i="1" s="1"/>
  <c r="Q60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l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G127" i="1"/>
  <c r="C10" i="2"/>
  <c r="D10" i="2"/>
  <c r="D12" i="2" l="1"/>
  <c r="G9" i="2"/>
  <c r="J127" i="1" l="1"/>
  <c r="G13" i="2"/>
  <c r="H9" i="2" l="1"/>
  <c r="K127" i="1"/>
  <c r="H10" i="2" s="1"/>
  <c r="D15" i="2"/>
  <c r="L127" i="1" l="1"/>
  <c r="G14" i="2"/>
  <c r="G12" i="2"/>
  <c r="M127" i="1" l="1"/>
  <c r="H12" i="2" s="1"/>
  <c r="G11" i="2"/>
  <c r="N127" i="1" l="1"/>
  <c r="H13" i="2" s="1"/>
  <c r="H11" i="2"/>
  <c r="O127" i="1" l="1"/>
  <c r="H14" i="2" l="1"/>
  <c r="H15" i="2" s="1"/>
  <c r="G17" i="2" s="1"/>
</calcChain>
</file>

<file path=xl/sharedStrings.xml><?xml version="1.0" encoding="utf-8"?>
<sst xmlns="http://schemas.openxmlformats.org/spreadsheetml/2006/main" count="391" uniqueCount="170">
  <si>
    <t>Date</t>
  </si>
  <si>
    <t>Payer</t>
  </si>
  <si>
    <t>Income</t>
  </si>
  <si>
    <t>Payee</t>
  </si>
  <si>
    <t>Balance</t>
  </si>
  <si>
    <t>Miscellaneous</t>
  </si>
  <si>
    <t>n/a</t>
  </si>
  <si>
    <t>Donations</t>
  </si>
  <si>
    <t>Totals:</t>
  </si>
  <si>
    <t>Expenditure</t>
  </si>
  <si>
    <t>Total Income:</t>
  </si>
  <si>
    <t>Total Expenditure:</t>
  </si>
  <si>
    <t>Expediture</t>
  </si>
  <si>
    <t>Total</t>
  </si>
  <si>
    <t>Upstart Scotland</t>
  </si>
  <si>
    <t>Sundry</t>
  </si>
  <si>
    <t>David Ashford</t>
  </si>
  <si>
    <t>Bank balance:</t>
  </si>
  <si>
    <t>Staff</t>
  </si>
  <si>
    <t>Surplus of Income over Expenditure :</t>
  </si>
  <si>
    <t>Website &amp; Video</t>
  </si>
  <si>
    <t>Stationary &amp; equipment</t>
  </si>
  <si>
    <t>Summary Report on the year ending 31st December 2021</t>
  </si>
  <si>
    <t>Sue Palmer</t>
  </si>
  <si>
    <t>Charles Cornelius</t>
  </si>
  <si>
    <t>Jennifer Gall</t>
  </si>
  <si>
    <t>Stuart Cairns</t>
  </si>
  <si>
    <t>B-Stmt or Inv #</t>
  </si>
  <si>
    <t>F Mackintosh-Walker</t>
  </si>
  <si>
    <t>Hall hire or Zoom</t>
  </si>
  <si>
    <t>PayPal fee</t>
  </si>
  <si>
    <t>Donation</t>
  </si>
  <si>
    <t>Donor</t>
  </si>
  <si>
    <t>Net donation</t>
  </si>
  <si>
    <t>Mailchimp</t>
  </si>
  <si>
    <t>Rachel Griffiths</t>
  </si>
  <si>
    <t>Upstart Scotland Accounts for the Year Ending 31st December 2023</t>
  </si>
  <si>
    <t>1st January 2023</t>
  </si>
  <si>
    <t>Inv 1</t>
  </si>
  <si>
    <t>BS 62</t>
  </si>
  <si>
    <t>BS 63</t>
  </si>
  <si>
    <t>Inv 2</t>
  </si>
  <si>
    <t>Inv 3</t>
  </si>
  <si>
    <t>Inv 4</t>
  </si>
  <si>
    <t>Inv 5</t>
  </si>
  <si>
    <t>Inv 6</t>
  </si>
  <si>
    <t>BS 64</t>
  </si>
  <si>
    <t>J Jaques Accountancy Services</t>
  </si>
  <si>
    <t>Paradigmit Ltd</t>
  </si>
  <si>
    <t>BS 65</t>
  </si>
  <si>
    <t>Inv 7</t>
  </si>
  <si>
    <t>Inv 8</t>
  </si>
  <si>
    <t>Inv 9</t>
  </si>
  <si>
    <t>BS 66</t>
  </si>
  <si>
    <t>BS 67</t>
  </si>
  <si>
    <t>Inv 10</t>
  </si>
  <si>
    <t>Inv 11</t>
  </si>
  <si>
    <t>Inv 12</t>
  </si>
  <si>
    <t>Information Commisioner's Office - DD</t>
  </si>
  <si>
    <t>Open Eye</t>
  </si>
  <si>
    <t>Kym Scott Event</t>
  </si>
  <si>
    <t>Inv 13</t>
  </si>
  <si>
    <t>Inv 14</t>
  </si>
  <si>
    <t>Kym Scott Event - 180923</t>
  </si>
  <si>
    <t>Inv#  08+23+17 (£50 each)</t>
  </si>
  <si>
    <t>Inv#  31(£100)+28(£50)+25(£100)</t>
  </si>
  <si>
    <t>Jordanhill School Inv# 16</t>
  </si>
  <si>
    <t>Inv# 22 (£50) + 02 (£50)</t>
  </si>
  <si>
    <t>Inv 16</t>
  </si>
  <si>
    <t>BS 68</t>
  </si>
  <si>
    <t>Inv 17</t>
  </si>
  <si>
    <t>Inv 15</t>
  </si>
  <si>
    <t>Inv 18</t>
  </si>
  <si>
    <t>Inv 19</t>
  </si>
  <si>
    <t>BS 69</t>
  </si>
  <si>
    <t>Inv 20</t>
  </si>
  <si>
    <t>Renfrewshire Council Inv # 43</t>
  </si>
  <si>
    <t>Highland Council Inv # 30</t>
  </si>
  <si>
    <t>Fife Council - Inv# 44</t>
  </si>
  <si>
    <t>Lois Aitkenhead</t>
  </si>
  <si>
    <t>5th September</t>
  </si>
  <si>
    <t>KS-1</t>
  </si>
  <si>
    <t>KS-2</t>
  </si>
  <si>
    <t>KS-3</t>
  </si>
  <si>
    <t>KS-4</t>
  </si>
  <si>
    <t>KS-5</t>
  </si>
  <si>
    <t>KS-6</t>
  </si>
  <si>
    <t>KS-7</t>
  </si>
  <si>
    <t>KS-8</t>
  </si>
  <si>
    <t>KS-9</t>
  </si>
  <si>
    <t>KS-10</t>
  </si>
  <si>
    <t>KS-11</t>
  </si>
  <si>
    <t>KS-12</t>
  </si>
  <si>
    <t>KS-13</t>
  </si>
  <si>
    <t>KS-14</t>
  </si>
  <si>
    <t>KS-15</t>
  </si>
  <si>
    <t>PERTH&amp;KINROSS CNCL - Inv# 68</t>
  </si>
  <si>
    <t>ARGYLL AND BUTE CO - Inv# 65</t>
  </si>
  <si>
    <t>FIFE COUNCIL-PAYAB - Inv# 72</t>
  </si>
  <si>
    <t>Banchory Primary - Inv# 05</t>
  </si>
  <si>
    <t>Highland Council (Rosebank Primary) - six Inv # 20</t>
  </si>
  <si>
    <t>Fife Council - Inv# 06</t>
  </si>
  <si>
    <t>Perth &amp; Kinross - Inv# 18</t>
  </si>
  <si>
    <t>George Heriots - Inv# 15x2</t>
  </si>
  <si>
    <t>Inv# 04(£50)+27(£450)+10x2 (£100) &amp; 34(£50)</t>
  </si>
  <si>
    <t>Glasgow City Council Inv# 12 (5)</t>
  </si>
  <si>
    <r>
      <t>Falkirk Council - Inv# 01x2 + Inv# 14 + Inv# 07</t>
    </r>
    <r>
      <rPr>
        <sz val="18"/>
        <color rgb="FF0070C0"/>
        <rFont val="Trebuchet MS"/>
        <family val="2"/>
      </rPr>
      <t xml:space="preserve"> + Inv # 13</t>
    </r>
  </si>
  <si>
    <t>Prestwick North EY  Inv# 40</t>
  </si>
  <si>
    <t>Knowepark Primary Inv# ???</t>
  </si>
  <si>
    <t>Inv 21</t>
  </si>
  <si>
    <t>KS-16</t>
  </si>
  <si>
    <t>KS-17</t>
  </si>
  <si>
    <t>KS-18</t>
  </si>
  <si>
    <t>KS-19</t>
  </si>
  <si>
    <t>BS 70</t>
  </si>
  <si>
    <t>KS-20</t>
  </si>
  <si>
    <t>Inv 22</t>
  </si>
  <si>
    <t>KS-21</t>
  </si>
  <si>
    <t>Highland Council</t>
  </si>
  <si>
    <t>KS-22</t>
  </si>
  <si>
    <t>KS-23</t>
  </si>
  <si>
    <t>KS-24</t>
  </si>
  <si>
    <t>KS-25</t>
  </si>
  <si>
    <t>Eventbrite</t>
  </si>
  <si>
    <t>KS-26</t>
  </si>
  <si>
    <t>Inv 23</t>
  </si>
  <si>
    <t>KS-27</t>
  </si>
  <si>
    <t>KS-28</t>
  </si>
  <si>
    <t>KS-29</t>
  </si>
  <si>
    <t>KS-30</t>
  </si>
  <si>
    <t>KS-31</t>
  </si>
  <si>
    <t>Inv#  57 (£50) + 62 (£50) + 45 (£50)</t>
  </si>
  <si>
    <t>Inv#  66 (£50) + 19 (£50) + 41 (£50)</t>
  </si>
  <si>
    <t>Inv#  49 (£50) + 54 (£50) + 37 (£50)</t>
  </si>
  <si>
    <t>Inv#  42 (£200) + 38 (£50)</t>
  </si>
  <si>
    <t>Inv#  39 (£50) + 80 (£50) + 50&amp;51 (£100)</t>
  </si>
  <si>
    <t>Inv 24</t>
  </si>
  <si>
    <t>Augustine United Church</t>
  </si>
  <si>
    <t>Inv 25</t>
  </si>
  <si>
    <t>BS 71</t>
  </si>
  <si>
    <t>Inv 26</t>
  </si>
  <si>
    <t>KS-32</t>
  </si>
  <si>
    <t>Inv#  86 (£50) + 59 (£50) + 85 (£50) + 33 (£50)</t>
  </si>
  <si>
    <t>EVENTBRITE OPERATI</t>
  </si>
  <si>
    <t>KS-33</t>
  </si>
  <si>
    <t>KS-34</t>
  </si>
  <si>
    <t>KS-35</t>
  </si>
  <si>
    <t>Stramash Social EN - Inv # 74</t>
  </si>
  <si>
    <t>Renfrewshire Council Inv# 76</t>
  </si>
  <si>
    <t>Fife Council - Inv# 61</t>
  </si>
  <si>
    <t>Glasgow City Council - Inv# 46 (£50) + 48 (£150)</t>
  </si>
  <si>
    <t>Revolut / ModulR FS</t>
  </si>
  <si>
    <t>Glasgow City Council - Inv # 37 (£50)</t>
  </si>
  <si>
    <t>CCA 1234567 - Inv # 93 (£500)</t>
  </si>
  <si>
    <t>Angus Council - Inv# 70</t>
  </si>
  <si>
    <t>Inv 27</t>
  </si>
  <si>
    <t>Inv 28</t>
  </si>
  <si>
    <t>Inv 29</t>
  </si>
  <si>
    <t>BS 72</t>
  </si>
  <si>
    <t>as at 31st December 2023</t>
  </si>
  <si>
    <t>Inv 30</t>
  </si>
  <si>
    <t>Inv 31</t>
  </si>
  <si>
    <t>Angus Council - Inv# 71</t>
  </si>
  <si>
    <t>KS-36</t>
  </si>
  <si>
    <t>Alford Primary School - Inv# 83</t>
  </si>
  <si>
    <t>Inv 32</t>
  </si>
  <si>
    <t>BS 73</t>
  </si>
  <si>
    <t>KS-37</t>
  </si>
  <si>
    <t>PayPal activity as at 31st December 2023</t>
  </si>
  <si>
    <t>B/f - 1st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</si>
</sst>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4" x14ac:knownFonts="1">
    <font>
      <sz val="11"/>
      <color theme="1"/>
      <name val="Calibri"/>
      <family val="2"/>
      <scheme val="minor"/>
    </font>
    <font>
      <sz val="16"/>
      <name val="Trebuchet MS"/>
      <family val="2"/>
    </font>
    <font>
      <b/>
      <u/>
      <sz val="22"/>
      <name val="Trebuchet MS"/>
      <family val="2"/>
    </font>
    <font>
      <b/>
      <u/>
      <sz val="20"/>
      <name val="Trebuchet MS"/>
      <family val="2"/>
    </font>
    <font>
      <sz val="14"/>
      <color theme="1"/>
      <name val="Trebuchet MS"/>
      <family val="2"/>
    </font>
    <font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8"/>
      <color theme="1"/>
      <name val="Trebuchet MS"/>
      <family val="2"/>
    </font>
    <font>
      <sz val="16"/>
      <color theme="1"/>
      <name val="Calibri"/>
      <family val="2"/>
      <scheme val="minor"/>
    </font>
    <font>
      <sz val="16"/>
      <color theme="1"/>
      <name val="Trebuchet MS"/>
      <family val="2"/>
    </font>
    <font>
      <b/>
      <u/>
      <sz val="20"/>
      <color theme="1"/>
      <name val="Trebuchet MS"/>
      <family val="2"/>
    </font>
    <font>
      <sz val="20"/>
      <name val="Trebuchet MS"/>
      <family val="2"/>
    </font>
    <font>
      <i/>
      <u/>
      <sz val="18"/>
      <name val="Trebuchet MS"/>
      <family val="2"/>
    </font>
    <font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sz val="20"/>
      <color theme="1"/>
      <name val="Trebuchet MS"/>
      <family val="2"/>
    </font>
    <font>
      <sz val="20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6"/>
      <color theme="1"/>
      <name val="Trebuchet MS"/>
      <family val="2"/>
    </font>
    <font>
      <b/>
      <sz val="22"/>
      <color theme="1"/>
      <name val="Trebuchet MS"/>
      <family val="2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Trebuchet MS"/>
      <family val="2"/>
    </font>
    <font>
      <sz val="14"/>
      <color theme="1"/>
      <name val="Calibri"/>
      <family val="2"/>
      <scheme val="minor"/>
    </font>
    <font>
      <u/>
      <sz val="18"/>
      <color theme="1"/>
      <name val="Trebuchet MS"/>
      <family val="2"/>
    </font>
    <font>
      <b/>
      <u/>
      <sz val="22"/>
      <color theme="1"/>
      <name val="Trebuchet MS"/>
      <family val="2"/>
    </font>
    <font>
      <b/>
      <sz val="18"/>
      <color rgb="FFFF0000"/>
      <name val="Trebuchet MS"/>
      <family val="2"/>
    </font>
    <font>
      <b/>
      <u/>
      <sz val="18"/>
      <name val="Trebuchet MS"/>
      <family val="2"/>
    </font>
    <font>
      <b/>
      <sz val="18"/>
      <name val="Trebuchet MS"/>
      <family val="2"/>
    </font>
    <font>
      <sz val="18"/>
      <name val="Trebuchet MS"/>
      <family val="2"/>
    </font>
    <font>
      <b/>
      <i/>
      <u/>
      <sz val="18"/>
      <name val="Trebuchet MS"/>
      <family val="2"/>
    </font>
    <font>
      <sz val="18"/>
      <color rgb="FFFF0000"/>
      <name val="Trebuchet MS"/>
      <family val="2"/>
    </font>
    <font>
      <b/>
      <sz val="11"/>
      <color rgb="FFFF0000"/>
      <name val="Calibri"/>
      <family val="2"/>
      <scheme val="minor"/>
    </font>
    <font>
      <sz val="18"/>
      <color rgb="FF0070C0"/>
      <name val="Trebuchet MS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90">
        <stop position="0">
          <color theme="3" tint="0.59999389629810485"/>
        </stop>
        <stop position="1">
          <color theme="4" tint="0.59999389629810485"/>
        </stop>
      </gradientFill>
    </fill>
    <fill>
      <gradientFill degree="90">
        <stop position="0">
          <color rgb="FFFFFF00"/>
        </stop>
        <stop position="1">
          <color rgb="FFEAB200"/>
        </stop>
      </gradientFill>
    </fill>
    <fill>
      <gradientFill degree="90">
        <stop position="0">
          <color rgb="FF00B050"/>
        </stop>
        <stop position="1">
          <color rgb="FFFFFF00"/>
        </stop>
      </gradientFill>
    </fill>
    <fill>
      <patternFill patternType="gray125">
        <bgColor theme="6" tint="0.399945066682943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" fontId="0" fillId="0" borderId="0" xfId="0" applyNumberFormat="1"/>
    <xf numFmtId="0" fontId="5" fillId="0" borderId="0" xfId="0" applyFont="1"/>
    <xf numFmtId="4" fontId="6" fillId="0" borderId="0" xfId="0" applyNumberFormat="1" applyFont="1"/>
    <xf numFmtId="15" fontId="6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" fontId="4" fillId="0" borderId="0" xfId="0" applyNumberFormat="1" applyFont="1"/>
    <xf numFmtId="0" fontId="4" fillId="0" borderId="2" xfId="0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4" fontId="2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8" fillId="4" borderId="0" xfId="0" applyNumberFormat="1" applyFont="1" applyFill="1"/>
    <xf numFmtId="0" fontId="4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4" fontId="1" fillId="0" borderId="0" xfId="0" applyNumberFormat="1" applyFont="1" applyAlignment="1">
      <alignment horizontal="right"/>
    </xf>
    <xf numFmtId="4" fontId="1" fillId="4" borderId="1" xfId="0" applyNumberFormat="1" applyFont="1" applyFill="1" applyBorder="1" applyAlignment="1">
      <alignment horizontal="center"/>
    </xf>
    <xf numFmtId="4" fontId="9" fillId="4" borderId="0" xfId="0" applyNumberFormat="1" applyFont="1" applyFill="1"/>
    <xf numFmtId="2" fontId="9" fillId="4" borderId="0" xfId="0" applyNumberFormat="1" applyFont="1" applyFill="1"/>
    <xf numFmtId="2" fontId="6" fillId="0" borderId="0" xfId="0" applyNumberFormat="1" applyFont="1"/>
    <xf numFmtId="2" fontId="0" fillId="0" borderId="0" xfId="0" applyNumberFormat="1"/>
    <xf numFmtId="0" fontId="13" fillId="0" borderId="0" xfId="0" applyFont="1" applyAlignment="1">
      <alignment horizontal="center" wrapText="1"/>
    </xf>
    <xf numFmtId="4" fontId="13" fillId="4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4" fontId="11" fillId="4" borderId="2" xfId="0" applyNumberFormat="1" applyFont="1" applyFill="1" applyBorder="1" applyAlignment="1">
      <alignment horizontal="right"/>
    </xf>
    <xf numFmtId="4" fontId="15" fillId="0" borderId="0" xfId="0" applyNumberFormat="1" applyFont="1"/>
    <xf numFmtId="4" fontId="16" fillId="0" borderId="0" xfId="0" applyNumberFormat="1" applyFont="1"/>
    <xf numFmtId="0" fontId="17" fillId="0" borderId="15" xfId="0" applyFont="1" applyBorder="1"/>
    <xf numFmtId="0" fontId="17" fillId="0" borderId="1" xfId="0" applyFont="1" applyBorder="1"/>
    <xf numFmtId="0" fontId="17" fillId="0" borderId="0" xfId="0" applyFont="1"/>
    <xf numFmtId="0" fontId="17" fillId="0" borderId="2" xfId="0" applyFont="1" applyBorder="1"/>
    <xf numFmtId="0" fontId="17" fillId="0" borderId="6" xfId="0" applyFont="1" applyBorder="1"/>
    <xf numFmtId="0" fontId="17" fillId="0" borderId="5" xfId="0" applyFont="1" applyBorder="1"/>
    <xf numFmtId="15" fontId="12" fillId="0" borderId="0" xfId="0" applyNumberFormat="1" applyFont="1" applyAlignment="1">
      <alignment horizontal="center" wrapText="1"/>
    </xf>
    <xf numFmtId="0" fontId="8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19" fillId="5" borderId="19" xfId="0" applyNumberFormat="1" applyFont="1" applyFill="1" applyBorder="1" applyAlignment="1">
      <alignment horizontal="center" vertical="center"/>
    </xf>
    <xf numFmtId="164" fontId="19" fillId="5" borderId="19" xfId="0" applyNumberFormat="1" applyFont="1" applyFill="1" applyBorder="1" applyAlignment="1">
      <alignment horizontal="center" vertical="center" wrapText="1"/>
    </xf>
    <xf numFmtId="164" fontId="19" fillId="15" borderId="21" xfId="0" applyNumberFormat="1" applyFont="1" applyFill="1" applyBorder="1" applyAlignment="1">
      <alignment horizontal="center" vertical="center"/>
    </xf>
    <xf numFmtId="164" fontId="20" fillId="5" borderId="3" xfId="0" applyNumberFormat="1" applyFont="1" applyFill="1" applyBorder="1" applyAlignment="1">
      <alignment horizontal="center" vertical="center"/>
    </xf>
    <xf numFmtId="164" fontId="18" fillId="5" borderId="18" xfId="0" applyNumberFormat="1" applyFont="1" applyFill="1" applyBorder="1" applyAlignment="1">
      <alignment horizontal="center" vertical="center"/>
    </xf>
    <xf numFmtId="164" fontId="18" fillId="5" borderId="6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164" fontId="9" fillId="0" borderId="0" xfId="0" applyNumberFormat="1" applyFont="1"/>
    <xf numFmtId="0" fontId="4" fillId="0" borderId="0" xfId="0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164" fontId="22" fillId="5" borderId="16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4" fontId="4" fillId="18" borderId="0" xfId="0" applyNumberFormat="1" applyFont="1" applyFill="1" applyAlignment="1">
      <alignment wrapText="1"/>
    </xf>
    <xf numFmtId="4" fontId="4" fillId="18" borderId="0" xfId="0" applyNumberFormat="1" applyFont="1" applyFill="1"/>
    <xf numFmtId="0" fontId="10" fillId="1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" fontId="4" fillId="19" borderId="0" xfId="0" applyNumberFormat="1" applyFont="1" applyFill="1"/>
    <xf numFmtId="0" fontId="9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" fontId="23" fillId="0" borderId="0" xfId="0" applyNumberFormat="1" applyFont="1"/>
    <xf numFmtId="0" fontId="24" fillId="20" borderId="1" xfId="0" applyFont="1" applyFill="1" applyBorder="1" applyAlignment="1">
      <alignment horizontal="center" vertical="center"/>
    </xf>
    <xf numFmtId="0" fontId="24" fillId="20" borderId="0" xfId="0" applyFont="1" applyFill="1" applyAlignment="1">
      <alignment horizontal="center" vertical="center"/>
    </xf>
    <xf numFmtId="16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16" xfId="0" applyNumberFormat="1" applyFont="1" applyBorder="1"/>
    <xf numFmtId="0" fontId="17" fillId="0" borderId="4" xfId="0" applyFont="1" applyBorder="1"/>
    <xf numFmtId="0" fontId="17" fillId="0" borderId="16" xfId="0" applyFont="1" applyBorder="1"/>
    <xf numFmtId="15" fontId="28" fillId="2" borderId="17" xfId="0" applyNumberFormat="1" applyFont="1" applyFill="1" applyBorder="1" applyAlignment="1">
      <alignment horizontal="center" vertical="center"/>
    </xf>
    <xf numFmtId="1" fontId="29" fillId="0" borderId="7" xfId="0" applyNumberFormat="1" applyFont="1" applyBorder="1" applyAlignment="1">
      <alignment horizontal="center" vertical="center" wrapText="1"/>
    </xf>
    <xf numFmtId="1" fontId="28" fillId="3" borderId="7" xfId="0" applyNumberFormat="1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 wrapText="1"/>
    </xf>
    <xf numFmtId="4" fontId="28" fillId="7" borderId="7" xfId="0" applyNumberFormat="1" applyFont="1" applyFill="1" applyBorder="1" applyAlignment="1">
      <alignment horizontal="center" vertical="center"/>
    </xf>
    <xf numFmtId="4" fontId="28" fillId="5" borderId="20" xfId="0" applyNumberFormat="1" applyFont="1" applyFill="1" applyBorder="1" applyAlignment="1">
      <alignment horizontal="center" vertical="center"/>
    </xf>
    <xf numFmtId="15" fontId="12" fillId="0" borderId="1" xfId="0" applyNumberFormat="1" applyFont="1" applyBorder="1" applyAlignment="1">
      <alignment horizontal="center" wrapText="1"/>
    </xf>
    <xf numFmtId="1" fontId="12" fillId="0" borderId="0" xfId="0" applyNumberFormat="1" applyFont="1" applyAlignment="1">
      <alignment horizontal="center" wrapText="1"/>
    </xf>
    <xf numFmtId="4" fontId="30" fillId="0" borderId="8" xfId="0" applyNumberFormat="1" applyFont="1" applyBorder="1" applyAlignment="1">
      <alignment horizontal="center" vertical="center" wrapText="1"/>
    </xf>
    <xf numFmtId="4" fontId="30" fillId="17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2" fontId="30" fillId="0" borderId="8" xfId="0" applyNumberFormat="1" applyFont="1" applyBorder="1" applyAlignment="1">
      <alignment horizontal="center" vertical="center" wrapText="1"/>
    </xf>
    <xf numFmtId="2" fontId="30" fillId="19" borderId="8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15" fontId="28" fillId="16" borderId="1" xfId="0" applyNumberFormat="1" applyFont="1" applyFill="1" applyBorder="1" applyAlignment="1">
      <alignment horizontal="center" vertical="center" wrapText="1"/>
    </xf>
    <xf numFmtId="1" fontId="29" fillId="16" borderId="0" xfId="0" applyNumberFormat="1" applyFont="1" applyFill="1" applyAlignment="1">
      <alignment horizontal="center" vertical="center"/>
    </xf>
    <xf numFmtId="1" fontId="28" fillId="16" borderId="0" xfId="0" applyNumberFormat="1" applyFont="1" applyFill="1" applyAlignment="1">
      <alignment horizontal="center" vertical="center"/>
    </xf>
    <xf numFmtId="15" fontId="28" fillId="16" borderId="0" xfId="0" applyNumberFormat="1" applyFont="1" applyFill="1" applyAlignment="1">
      <alignment vertical="center" wrapText="1"/>
    </xf>
    <xf numFmtId="15" fontId="28" fillId="16" borderId="0" xfId="0" applyNumberFormat="1" applyFont="1" applyFill="1" applyAlignment="1">
      <alignment horizontal="center" vertical="center" wrapText="1"/>
    </xf>
    <xf numFmtId="164" fontId="28" fillId="16" borderId="2" xfId="0" applyNumberFormat="1" applyFont="1" applyFill="1" applyBorder="1" applyAlignment="1">
      <alignment horizontal="right" vertical="center"/>
    </xf>
    <xf numFmtId="15" fontId="29" fillId="0" borderId="1" xfId="0" applyNumberFormat="1" applyFont="1" applyBorder="1" applyAlignment="1">
      <alignment horizontal="center"/>
    </xf>
    <xf numFmtId="4" fontId="13" fillId="0" borderId="0" xfId="0" applyNumberFormat="1" applyFont="1"/>
    <xf numFmtId="4" fontId="13" fillId="17" borderId="8" xfId="0" applyNumberFormat="1" applyFont="1" applyFill="1" applyBorder="1"/>
    <xf numFmtId="0" fontId="13" fillId="0" borderId="0" xfId="0" applyFont="1"/>
    <xf numFmtId="2" fontId="13" fillId="0" borderId="0" xfId="0" applyNumberFormat="1" applyFont="1"/>
    <xf numFmtId="4" fontId="13" fillId="19" borderId="0" xfId="0" applyNumberFormat="1" applyFont="1" applyFill="1"/>
    <xf numFmtId="4" fontId="29" fillId="0" borderId="0" xfId="0" applyNumberFormat="1" applyFont="1" applyAlignment="1">
      <alignment horizontal="right"/>
    </xf>
    <xf numFmtId="4" fontId="29" fillId="5" borderId="2" xfId="0" applyNumberFormat="1" applyFont="1" applyFill="1" applyBorder="1" applyAlignment="1">
      <alignment horizontal="right"/>
    </xf>
    <xf numFmtId="1" fontId="29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4" fontId="28" fillId="11" borderId="9" xfId="0" applyNumberFormat="1" applyFont="1" applyFill="1" applyBorder="1" applyAlignment="1">
      <alignment horizontal="center" vertical="center"/>
    </xf>
    <xf numFmtId="4" fontId="28" fillId="11" borderId="3" xfId="0" applyNumberFormat="1" applyFont="1" applyFill="1" applyBorder="1" applyAlignment="1">
      <alignment horizontal="center" vertical="center"/>
    </xf>
    <xf numFmtId="4" fontId="28" fillId="11" borderId="11" xfId="0" applyNumberFormat="1" applyFont="1" applyFill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15" fontId="28" fillId="16" borderId="0" xfId="0" applyNumberFormat="1" applyFont="1" applyFill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10" fillId="12" borderId="13" xfId="0" applyNumberFormat="1" applyFont="1" applyFill="1" applyBorder="1" applyAlignment="1">
      <alignment horizontal="center" vertical="center"/>
    </xf>
    <xf numFmtId="164" fontId="10" fillId="12" borderId="14" xfId="0" applyNumberFormat="1" applyFont="1" applyFill="1" applyBorder="1" applyAlignment="1">
      <alignment horizontal="center" vertical="center"/>
    </xf>
    <xf numFmtId="4" fontId="2" fillId="13" borderId="10" xfId="0" applyNumberFormat="1" applyFont="1" applyFill="1" applyBorder="1" applyAlignment="1">
      <alignment horizontal="center" vertical="center"/>
    </xf>
    <xf numFmtId="4" fontId="3" fillId="9" borderId="0" xfId="0" applyNumberFormat="1" applyFont="1" applyFill="1" applyAlignment="1">
      <alignment horizontal="center" vertical="center"/>
    </xf>
    <xf numFmtId="4" fontId="3" fillId="14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25" fillId="21" borderId="15" xfId="0" applyFont="1" applyFill="1" applyBorder="1" applyAlignment="1">
      <alignment horizontal="center" vertical="center"/>
    </xf>
    <xf numFmtId="0" fontId="25" fillId="21" borderId="10" xfId="0" applyFont="1" applyFill="1" applyBorder="1" applyAlignment="1">
      <alignment horizontal="center" vertical="center"/>
    </xf>
    <xf numFmtId="0" fontId="13" fillId="22" borderId="1" xfId="0" applyFont="1" applyFill="1" applyBorder="1" applyAlignment="1">
      <alignment horizontal="right"/>
    </xf>
    <xf numFmtId="0" fontId="4" fillId="2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FBFB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1"/>
  <sheetViews>
    <sheetView topLeftCell="F1" zoomScale="55" zoomScaleNormal="55" workbookViewId="0">
      <pane ySplit="2856" topLeftCell="A4" activePane="bottomLeft"/>
      <selection sqref="A1:Q1"/>
      <selection pane="bottomLeft" activeCell="Q7" sqref="Q7"/>
    </sheetView>
  </sheetViews>
  <sheetFormatPr defaultRowHeight="25.8" x14ac:dyDescent="0.5"/>
  <cols>
    <col min="1" max="1" width="27.77734375" style="5" customWidth="1"/>
    <col min="2" max="2" width="18.21875" style="55" customWidth="1"/>
    <col min="3" max="3" width="89.109375" style="26" customWidth="1"/>
    <col min="4" max="4" width="28.21875" style="1" customWidth="1"/>
    <col min="5" max="5" width="31" style="1" customWidth="1"/>
    <col min="6" max="6" width="21.6640625" style="1" customWidth="1"/>
    <col min="7" max="7" width="26.5546875" style="1" customWidth="1"/>
    <col min="8" max="8" width="23.88671875" customWidth="1"/>
    <col min="9" max="9" width="64.109375" style="28" customWidth="1"/>
    <col min="10" max="11" width="23.77734375" style="25" customWidth="1"/>
    <col min="12" max="13" width="23.77734375" style="1" customWidth="1"/>
    <col min="14" max="14" width="26.5546875" style="1" customWidth="1"/>
    <col min="15" max="15" width="23.77734375" style="1" customWidth="1"/>
    <col min="16" max="16" width="32" style="1" customWidth="1"/>
    <col min="17" max="17" width="29.21875" style="31" customWidth="1"/>
    <col min="18" max="18" width="15.77734375" customWidth="1"/>
  </cols>
  <sheetData>
    <row r="1" spans="1:17" ht="83.25" customHeight="1" x14ac:dyDescent="0.3">
      <c r="A1" s="113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</row>
    <row r="2" spans="1:17" s="14" customFormat="1" ht="63.75" customHeight="1" x14ac:dyDescent="0.4">
      <c r="A2" s="72" t="s">
        <v>0</v>
      </c>
      <c r="B2" s="73" t="s">
        <v>27</v>
      </c>
      <c r="C2" s="74" t="s">
        <v>1</v>
      </c>
      <c r="D2" s="116" t="s">
        <v>2</v>
      </c>
      <c r="E2" s="117"/>
      <c r="F2" s="117"/>
      <c r="G2" s="118"/>
      <c r="H2" s="75" t="s">
        <v>13</v>
      </c>
      <c r="I2" s="76" t="s">
        <v>3</v>
      </c>
      <c r="J2" s="122" t="s">
        <v>12</v>
      </c>
      <c r="K2" s="122"/>
      <c r="L2" s="122"/>
      <c r="M2" s="122"/>
      <c r="N2" s="122"/>
      <c r="O2" s="123"/>
      <c r="P2" s="77" t="s">
        <v>13</v>
      </c>
      <c r="Q2" s="78" t="s">
        <v>4</v>
      </c>
    </row>
    <row r="3" spans="1:17" s="19" customFormat="1" ht="99.75" customHeight="1" x14ac:dyDescent="0.45">
      <c r="A3" s="79"/>
      <c r="B3" s="80"/>
      <c r="C3" s="38"/>
      <c r="D3" s="81" t="s">
        <v>7</v>
      </c>
      <c r="E3" s="82" t="s">
        <v>63</v>
      </c>
      <c r="F3" s="81"/>
      <c r="G3" s="81" t="s">
        <v>5</v>
      </c>
      <c r="H3" s="83"/>
      <c r="I3" s="40"/>
      <c r="J3" s="84" t="s">
        <v>18</v>
      </c>
      <c r="K3" s="85" t="s">
        <v>60</v>
      </c>
      <c r="L3" s="81" t="s">
        <v>29</v>
      </c>
      <c r="M3" s="81" t="s">
        <v>21</v>
      </c>
      <c r="N3" s="81" t="s">
        <v>20</v>
      </c>
      <c r="O3" s="81" t="s">
        <v>15</v>
      </c>
      <c r="P3" s="86"/>
      <c r="Q3" s="87"/>
    </row>
    <row r="4" spans="1:17" s="39" customFormat="1" ht="65.25" customHeight="1" x14ac:dyDescent="0.3">
      <c r="A4" s="88" t="s">
        <v>37</v>
      </c>
      <c r="B4" s="89"/>
      <c r="C4" s="90"/>
      <c r="D4" s="90"/>
      <c r="E4" s="90"/>
      <c r="F4" s="90"/>
      <c r="G4" s="90"/>
      <c r="H4" s="90"/>
      <c r="I4" s="90"/>
      <c r="J4" s="91"/>
      <c r="K4" s="91"/>
      <c r="L4" s="91"/>
      <c r="M4" s="92"/>
      <c r="N4" s="121" t="s">
        <v>17</v>
      </c>
      <c r="O4" s="121"/>
      <c r="P4" s="121"/>
      <c r="Q4" s="93">
        <v>12802.09</v>
      </c>
    </row>
    <row r="5" spans="1:17" s="14" customFormat="1" ht="45" customHeight="1" x14ac:dyDescent="0.45">
      <c r="A5" s="94">
        <v>44929</v>
      </c>
      <c r="B5" s="119" t="s">
        <v>38</v>
      </c>
      <c r="C5" s="59" t="s">
        <v>6</v>
      </c>
      <c r="D5" s="95"/>
      <c r="E5" s="96"/>
      <c r="F5" s="95"/>
      <c r="G5" s="97"/>
      <c r="H5" s="95">
        <f t="shared" ref="H5:H68" si="0">SUM(D5:G5)</f>
        <v>0</v>
      </c>
      <c r="I5" s="26" t="s">
        <v>34</v>
      </c>
      <c r="J5" s="98"/>
      <c r="K5" s="99"/>
      <c r="L5" s="95"/>
      <c r="M5" s="95"/>
      <c r="N5" s="95">
        <v>1.08</v>
      </c>
      <c r="O5" s="98"/>
      <c r="P5" s="100">
        <f t="shared" ref="P5:P13" si="1">SUM(J5:O5)</f>
        <v>1.08</v>
      </c>
      <c r="Q5" s="101">
        <f>Q4+H5-P5</f>
        <v>12801.01</v>
      </c>
    </row>
    <row r="6" spans="1:17" s="14" customFormat="1" ht="45" customHeight="1" x14ac:dyDescent="0.45">
      <c r="A6" s="94">
        <v>44929</v>
      </c>
      <c r="B6" s="120"/>
      <c r="C6" s="59" t="s">
        <v>6</v>
      </c>
      <c r="D6" s="95"/>
      <c r="E6" s="96"/>
      <c r="F6" s="95"/>
      <c r="G6" s="97"/>
      <c r="H6" s="95">
        <f t="shared" si="0"/>
        <v>0</v>
      </c>
      <c r="I6" s="26" t="s">
        <v>34</v>
      </c>
      <c r="J6" s="98"/>
      <c r="K6" s="99"/>
      <c r="L6" s="95"/>
      <c r="M6" s="95"/>
      <c r="N6" s="95">
        <v>39.47</v>
      </c>
      <c r="O6" s="98"/>
      <c r="P6" s="100">
        <f t="shared" si="1"/>
        <v>39.47</v>
      </c>
      <c r="Q6" s="101">
        <f t="shared" ref="Q6:Q15" si="2">Q5+H6-P6</f>
        <v>12761.54</v>
      </c>
    </row>
    <row r="7" spans="1:17" s="14" customFormat="1" ht="45" customHeight="1" x14ac:dyDescent="0.45">
      <c r="A7" s="94">
        <v>44929</v>
      </c>
      <c r="B7" s="102" t="s">
        <v>39</v>
      </c>
      <c r="C7" s="59" t="s">
        <v>16</v>
      </c>
      <c r="D7" s="95">
        <v>37</v>
      </c>
      <c r="E7" s="96"/>
      <c r="F7" s="95"/>
      <c r="G7" s="95"/>
      <c r="H7" s="95">
        <f t="shared" si="0"/>
        <v>37</v>
      </c>
      <c r="I7" s="26" t="s">
        <v>6</v>
      </c>
      <c r="J7" s="98"/>
      <c r="K7" s="99"/>
      <c r="L7" s="95"/>
      <c r="M7" s="95"/>
      <c r="N7" s="95"/>
      <c r="O7" s="98"/>
      <c r="P7" s="100">
        <f t="shared" si="1"/>
        <v>0</v>
      </c>
      <c r="Q7" s="101">
        <f t="shared" si="2"/>
        <v>12798.54</v>
      </c>
    </row>
    <row r="8" spans="1:17" s="14" customFormat="1" ht="45" customHeight="1" x14ac:dyDescent="0.45">
      <c r="A8" s="94">
        <v>44935</v>
      </c>
      <c r="B8" s="102" t="s">
        <v>39</v>
      </c>
      <c r="C8" s="26" t="s">
        <v>23</v>
      </c>
      <c r="D8" s="95">
        <v>10</v>
      </c>
      <c r="E8" s="96"/>
      <c r="F8" s="95"/>
      <c r="G8" s="97"/>
      <c r="H8" s="95">
        <f t="shared" si="0"/>
        <v>10</v>
      </c>
      <c r="I8" s="26" t="s">
        <v>6</v>
      </c>
      <c r="J8" s="98"/>
      <c r="K8" s="99"/>
      <c r="L8" s="95"/>
      <c r="M8" s="95"/>
      <c r="N8" s="95"/>
      <c r="O8" s="98"/>
      <c r="P8" s="100">
        <f t="shared" si="1"/>
        <v>0</v>
      </c>
      <c r="Q8" s="101">
        <f t="shared" si="2"/>
        <v>12808.54</v>
      </c>
    </row>
    <row r="9" spans="1:17" s="14" customFormat="1" ht="45" customHeight="1" x14ac:dyDescent="0.45">
      <c r="A9" s="94">
        <v>44937</v>
      </c>
      <c r="B9" s="103" t="s">
        <v>41</v>
      </c>
      <c r="C9" s="59" t="s">
        <v>6</v>
      </c>
      <c r="D9" s="95"/>
      <c r="E9" s="96"/>
      <c r="F9" s="95"/>
      <c r="G9" s="97"/>
      <c r="H9" s="95">
        <f t="shared" si="0"/>
        <v>0</v>
      </c>
      <c r="I9" s="26" t="s">
        <v>25</v>
      </c>
      <c r="J9" s="98">
        <v>400</v>
      </c>
      <c r="K9" s="99"/>
      <c r="L9" s="95"/>
      <c r="M9" s="95"/>
      <c r="N9" s="95"/>
      <c r="O9" s="98"/>
      <c r="P9" s="100">
        <f t="shared" si="1"/>
        <v>400</v>
      </c>
      <c r="Q9" s="101">
        <f t="shared" si="2"/>
        <v>12408.54</v>
      </c>
    </row>
    <row r="10" spans="1:17" s="14" customFormat="1" ht="45" customHeight="1" x14ac:dyDescent="0.45">
      <c r="A10" s="94">
        <v>44944</v>
      </c>
      <c r="B10" s="102" t="s">
        <v>39</v>
      </c>
      <c r="C10" s="59" t="s">
        <v>24</v>
      </c>
      <c r="D10" s="95">
        <v>100</v>
      </c>
      <c r="E10" s="96"/>
      <c r="F10" s="95"/>
      <c r="G10" s="95"/>
      <c r="H10" s="95">
        <f t="shared" si="0"/>
        <v>100</v>
      </c>
      <c r="I10" s="26" t="s">
        <v>6</v>
      </c>
      <c r="J10" s="98"/>
      <c r="K10" s="99"/>
      <c r="L10" s="95"/>
      <c r="M10" s="95"/>
      <c r="N10" s="95"/>
      <c r="O10" s="98"/>
      <c r="P10" s="100">
        <f t="shared" si="1"/>
        <v>0</v>
      </c>
      <c r="Q10" s="101">
        <f t="shared" si="2"/>
        <v>12508.54</v>
      </c>
    </row>
    <row r="11" spans="1:17" s="14" customFormat="1" ht="45" customHeight="1" x14ac:dyDescent="0.45">
      <c r="A11" s="94">
        <v>44945</v>
      </c>
      <c r="B11" s="102" t="s">
        <v>39</v>
      </c>
      <c r="C11" s="59" t="s">
        <v>35</v>
      </c>
      <c r="D11" s="95">
        <v>20</v>
      </c>
      <c r="E11" s="96"/>
      <c r="F11" s="95"/>
      <c r="G11" s="97"/>
      <c r="H11" s="95">
        <f t="shared" si="0"/>
        <v>20</v>
      </c>
      <c r="I11" s="26" t="s">
        <v>6</v>
      </c>
      <c r="J11" s="98"/>
      <c r="K11" s="99"/>
      <c r="L11" s="95"/>
      <c r="M11" s="95"/>
      <c r="N11" s="95"/>
      <c r="O11" s="98"/>
      <c r="P11" s="100">
        <f t="shared" si="1"/>
        <v>0</v>
      </c>
      <c r="Q11" s="101">
        <f t="shared" si="2"/>
        <v>12528.54</v>
      </c>
    </row>
    <row r="12" spans="1:17" s="14" customFormat="1" ht="45" customHeight="1" x14ac:dyDescent="0.45">
      <c r="A12" s="94">
        <v>44946</v>
      </c>
      <c r="B12" s="102" t="s">
        <v>39</v>
      </c>
      <c r="C12" s="59" t="s">
        <v>26</v>
      </c>
      <c r="D12" s="95">
        <v>5</v>
      </c>
      <c r="E12" s="96"/>
      <c r="F12" s="95"/>
      <c r="G12" s="97"/>
      <c r="H12" s="95">
        <f t="shared" si="0"/>
        <v>5</v>
      </c>
      <c r="I12" s="26" t="s">
        <v>6</v>
      </c>
      <c r="J12" s="98"/>
      <c r="K12" s="99"/>
      <c r="L12" s="95"/>
      <c r="M12" s="95"/>
      <c r="N12" s="95"/>
      <c r="O12" s="98"/>
      <c r="P12" s="100">
        <f t="shared" si="1"/>
        <v>0</v>
      </c>
      <c r="Q12" s="101">
        <f t="shared" si="2"/>
        <v>12533.54</v>
      </c>
    </row>
    <row r="13" spans="1:17" s="14" customFormat="1" ht="45" customHeight="1" x14ac:dyDescent="0.45">
      <c r="A13" s="94">
        <v>44952</v>
      </c>
      <c r="B13" s="102" t="s">
        <v>39</v>
      </c>
      <c r="C13" s="59" t="s">
        <v>28</v>
      </c>
      <c r="D13" s="95">
        <v>10</v>
      </c>
      <c r="E13" s="96"/>
      <c r="F13" s="95"/>
      <c r="G13" s="95"/>
      <c r="H13" s="95">
        <f t="shared" si="0"/>
        <v>10</v>
      </c>
      <c r="I13" s="26" t="s">
        <v>6</v>
      </c>
      <c r="J13" s="98"/>
      <c r="K13" s="99"/>
      <c r="L13" s="95"/>
      <c r="M13" s="95"/>
      <c r="N13" s="95"/>
      <c r="O13" s="98"/>
      <c r="P13" s="100">
        <f t="shared" si="1"/>
        <v>0</v>
      </c>
      <c r="Q13" s="101">
        <f t="shared" si="2"/>
        <v>12543.54</v>
      </c>
    </row>
    <row r="14" spans="1:17" s="14" customFormat="1" ht="45" customHeight="1" x14ac:dyDescent="0.45">
      <c r="A14" s="94">
        <v>44959</v>
      </c>
      <c r="B14" s="124" t="s">
        <v>42</v>
      </c>
      <c r="C14" s="59" t="s">
        <v>6</v>
      </c>
      <c r="D14" s="95"/>
      <c r="E14" s="96"/>
      <c r="F14" s="95"/>
      <c r="G14" s="95"/>
      <c r="H14" s="95">
        <f>SUM(D14:G14)</f>
        <v>0</v>
      </c>
      <c r="I14" s="26" t="s">
        <v>34</v>
      </c>
      <c r="J14" s="98"/>
      <c r="K14" s="99"/>
      <c r="L14" s="95"/>
      <c r="M14" s="95"/>
      <c r="N14" s="95">
        <v>1.06</v>
      </c>
      <c r="O14" s="98"/>
      <c r="P14" s="100">
        <f t="shared" ref="P14:P15" si="3">SUM(J14:O14)</f>
        <v>1.06</v>
      </c>
      <c r="Q14" s="101">
        <f t="shared" si="2"/>
        <v>12542.480000000001</v>
      </c>
    </row>
    <row r="15" spans="1:17" s="14" customFormat="1" ht="45" customHeight="1" x14ac:dyDescent="0.45">
      <c r="A15" s="94">
        <v>44959</v>
      </c>
      <c r="B15" s="124"/>
      <c r="C15" s="59" t="s">
        <v>6</v>
      </c>
      <c r="D15" s="95"/>
      <c r="E15" s="96"/>
      <c r="F15" s="95"/>
      <c r="G15" s="95"/>
      <c r="H15" s="95">
        <f t="shared" si="0"/>
        <v>0</v>
      </c>
      <c r="I15" s="26" t="s">
        <v>34</v>
      </c>
      <c r="J15" s="98"/>
      <c r="K15" s="99"/>
      <c r="L15" s="95"/>
      <c r="M15" s="95"/>
      <c r="N15" s="95">
        <v>38.630000000000003</v>
      </c>
      <c r="O15" s="98"/>
      <c r="P15" s="100">
        <f t="shared" si="3"/>
        <v>38.630000000000003</v>
      </c>
      <c r="Q15" s="101">
        <f t="shared" si="2"/>
        <v>12503.850000000002</v>
      </c>
    </row>
    <row r="16" spans="1:17" s="14" customFormat="1" ht="45" customHeight="1" x14ac:dyDescent="0.45">
      <c r="A16" s="94">
        <v>44963</v>
      </c>
      <c r="B16" s="104" t="s">
        <v>43</v>
      </c>
      <c r="C16" s="59" t="s">
        <v>6</v>
      </c>
      <c r="D16" s="95"/>
      <c r="E16" s="96"/>
      <c r="F16" s="95"/>
      <c r="G16" s="95"/>
      <c r="H16" s="95">
        <f t="shared" si="0"/>
        <v>0</v>
      </c>
      <c r="I16" s="26" t="s">
        <v>25</v>
      </c>
      <c r="J16" s="98">
        <v>400</v>
      </c>
      <c r="K16" s="99"/>
      <c r="L16" s="95"/>
      <c r="M16" s="95"/>
      <c r="N16" s="95"/>
      <c r="O16" s="98"/>
      <c r="P16" s="100">
        <f t="shared" ref="P16" si="4">SUM(J16:O16)</f>
        <v>400</v>
      </c>
      <c r="Q16" s="101">
        <f t="shared" ref="Q16" si="5">Q15+H16-P16</f>
        <v>12103.850000000002</v>
      </c>
    </row>
    <row r="17" spans="1:17" s="14" customFormat="1" ht="45" customHeight="1" x14ac:dyDescent="0.45">
      <c r="A17" s="94">
        <v>44973</v>
      </c>
      <c r="B17" s="102" t="s">
        <v>40</v>
      </c>
      <c r="C17" s="59" t="s">
        <v>24</v>
      </c>
      <c r="D17" s="95">
        <v>100</v>
      </c>
      <c r="E17" s="96"/>
      <c r="F17" s="95"/>
      <c r="G17" s="95"/>
      <c r="H17" s="95">
        <f t="shared" si="0"/>
        <v>100</v>
      </c>
      <c r="I17" s="26" t="s">
        <v>6</v>
      </c>
      <c r="J17" s="98"/>
      <c r="K17" s="99"/>
      <c r="L17" s="95"/>
      <c r="M17" s="95"/>
      <c r="N17" s="95"/>
      <c r="O17" s="98"/>
      <c r="P17" s="100">
        <f t="shared" ref="P17:P25" si="6">SUM(J17:O17)</f>
        <v>0</v>
      </c>
      <c r="Q17" s="101">
        <f t="shared" ref="Q17:Q25" si="7">Q16+H17-P17</f>
        <v>12203.850000000002</v>
      </c>
    </row>
    <row r="18" spans="1:17" s="14" customFormat="1" ht="45" customHeight="1" x14ac:dyDescent="0.45">
      <c r="A18" s="94">
        <v>44977</v>
      </c>
      <c r="B18" s="102" t="s">
        <v>40</v>
      </c>
      <c r="C18" s="59" t="s">
        <v>26</v>
      </c>
      <c r="D18" s="95">
        <v>5</v>
      </c>
      <c r="E18" s="96"/>
      <c r="F18" s="95"/>
      <c r="G18" s="95"/>
      <c r="H18" s="95">
        <f t="shared" si="0"/>
        <v>5</v>
      </c>
      <c r="I18" s="26" t="s">
        <v>6</v>
      </c>
      <c r="J18" s="98"/>
      <c r="K18" s="99"/>
      <c r="L18" s="95"/>
      <c r="M18" s="95"/>
      <c r="N18" s="95"/>
      <c r="O18" s="98"/>
      <c r="P18" s="100">
        <f t="shared" si="6"/>
        <v>0</v>
      </c>
      <c r="Q18" s="101">
        <f t="shared" si="7"/>
        <v>12208.850000000002</v>
      </c>
    </row>
    <row r="19" spans="1:17" s="14" customFormat="1" ht="45" customHeight="1" x14ac:dyDescent="0.45">
      <c r="A19" s="94">
        <v>44984</v>
      </c>
      <c r="B19" s="102" t="s">
        <v>40</v>
      </c>
      <c r="C19" s="59" t="s">
        <v>28</v>
      </c>
      <c r="D19" s="95">
        <v>10</v>
      </c>
      <c r="E19" s="96"/>
      <c r="F19" s="95"/>
      <c r="G19" s="95"/>
      <c r="H19" s="95">
        <f t="shared" si="0"/>
        <v>10</v>
      </c>
      <c r="I19" s="26" t="s">
        <v>6</v>
      </c>
      <c r="J19" s="98"/>
      <c r="K19" s="99"/>
      <c r="L19" s="95"/>
      <c r="M19" s="95"/>
      <c r="N19" s="95"/>
      <c r="O19" s="98"/>
      <c r="P19" s="100">
        <f t="shared" si="6"/>
        <v>0</v>
      </c>
      <c r="Q19" s="101">
        <f t="shared" si="7"/>
        <v>12218.850000000002</v>
      </c>
    </row>
    <row r="20" spans="1:17" s="14" customFormat="1" ht="45" customHeight="1" x14ac:dyDescent="0.45">
      <c r="A20" s="94">
        <v>44987</v>
      </c>
      <c r="B20" s="119" t="s">
        <v>44</v>
      </c>
      <c r="C20" s="59" t="s">
        <v>6</v>
      </c>
      <c r="D20" s="95"/>
      <c r="E20" s="96"/>
      <c r="F20" s="95"/>
      <c r="G20" s="95"/>
      <c r="H20" s="95">
        <f t="shared" si="0"/>
        <v>0</v>
      </c>
      <c r="I20" s="26" t="s">
        <v>34</v>
      </c>
      <c r="J20" s="98"/>
      <c r="K20" s="99"/>
      <c r="L20" s="95"/>
      <c r="M20" s="95"/>
      <c r="N20" s="95">
        <v>1.08</v>
      </c>
      <c r="O20" s="98"/>
      <c r="P20" s="100">
        <f t="shared" si="6"/>
        <v>1.08</v>
      </c>
      <c r="Q20" s="101">
        <f t="shared" si="7"/>
        <v>12217.770000000002</v>
      </c>
    </row>
    <row r="21" spans="1:17" s="14" customFormat="1" ht="45" customHeight="1" x14ac:dyDescent="0.45">
      <c r="A21" s="94">
        <v>44987</v>
      </c>
      <c r="B21" s="120"/>
      <c r="C21" s="59" t="s">
        <v>6</v>
      </c>
      <c r="D21" s="95"/>
      <c r="E21" s="96"/>
      <c r="F21" s="95"/>
      <c r="G21" s="95"/>
      <c r="H21" s="95">
        <f t="shared" si="0"/>
        <v>0</v>
      </c>
      <c r="I21" s="26" t="s">
        <v>34</v>
      </c>
      <c r="J21" s="98"/>
      <c r="K21" s="99"/>
      <c r="L21" s="95"/>
      <c r="M21" s="95"/>
      <c r="N21" s="95">
        <v>39.450000000000003</v>
      </c>
      <c r="O21" s="98"/>
      <c r="P21" s="100">
        <f t="shared" si="6"/>
        <v>39.450000000000003</v>
      </c>
      <c r="Q21" s="101">
        <f t="shared" si="7"/>
        <v>12178.320000000002</v>
      </c>
    </row>
    <row r="22" spans="1:17" s="14" customFormat="1" ht="45" customHeight="1" x14ac:dyDescent="0.45">
      <c r="A22" s="94">
        <v>44991</v>
      </c>
      <c r="B22" s="104" t="s">
        <v>45</v>
      </c>
      <c r="C22" s="59" t="s">
        <v>6</v>
      </c>
      <c r="D22" s="95"/>
      <c r="E22" s="96"/>
      <c r="F22" s="95"/>
      <c r="G22" s="95"/>
      <c r="H22" s="95">
        <f t="shared" si="0"/>
        <v>0</v>
      </c>
      <c r="I22" s="26" t="s">
        <v>25</v>
      </c>
      <c r="J22" s="98">
        <v>400</v>
      </c>
      <c r="K22" s="99"/>
      <c r="L22" s="95"/>
      <c r="M22" s="95"/>
      <c r="N22" s="95"/>
      <c r="O22" s="98"/>
      <c r="P22" s="100">
        <f t="shared" si="6"/>
        <v>400</v>
      </c>
      <c r="Q22" s="101">
        <f t="shared" si="7"/>
        <v>11778.320000000002</v>
      </c>
    </row>
    <row r="23" spans="1:17" s="14" customFormat="1" ht="45" customHeight="1" x14ac:dyDescent="0.45">
      <c r="A23" s="94">
        <v>45001</v>
      </c>
      <c r="B23" s="102" t="s">
        <v>46</v>
      </c>
      <c r="C23" s="59" t="s">
        <v>24</v>
      </c>
      <c r="D23" s="95">
        <v>100</v>
      </c>
      <c r="E23" s="96"/>
      <c r="F23" s="95"/>
      <c r="G23" s="95"/>
      <c r="H23" s="95">
        <f t="shared" si="0"/>
        <v>100</v>
      </c>
      <c r="I23" s="26" t="s">
        <v>6</v>
      </c>
      <c r="J23" s="98"/>
      <c r="K23" s="99"/>
      <c r="L23" s="95"/>
      <c r="M23" s="95"/>
      <c r="N23" s="95"/>
      <c r="O23" s="98"/>
      <c r="P23" s="100">
        <f t="shared" si="6"/>
        <v>0</v>
      </c>
      <c r="Q23" s="101">
        <f t="shared" si="7"/>
        <v>11878.320000000002</v>
      </c>
    </row>
    <row r="24" spans="1:17" s="14" customFormat="1" ht="45" customHeight="1" x14ac:dyDescent="0.45">
      <c r="A24" s="94">
        <v>45005</v>
      </c>
      <c r="B24" s="102" t="s">
        <v>46</v>
      </c>
      <c r="C24" s="59" t="s">
        <v>26</v>
      </c>
      <c r="D24" s="95">
        <v>5</v>
      </c>
      <c r="E24" s="96"/>
      <c r="F24" s="95"/>
      <c r="G24" s="95"/>
      <c r="H24" s="95">
        <f t="shared" si="0"/>
        <v>5</v>
      </c>
      <c r="I24" s="26" t="s">
        <v>6</v>
      </c>
      <c r="J24" s="98"/>
      <c r="K24" s="99"/>
      <c r="L24" s="95"/>
      <c r="M24" s="95"/>
      <c r="N24" s="95"/>
      <c r="O24" s="98"/>
      <c r="P24" s="100">
        <f t="shared" si="6"/>
        <v>0</v>
      </c>
      <c r="Q24" s="101">
        <f t="shared" si="7"/>
        <v>11883.320000000002</v>
      </c>
    </row>
    <row r="25" spans="1:17" s="14" customFormat="1" ht="45" customHeight="1" x14ac:dyDescent="0.45">
      <c r="A25" s="94">
        <v>45012</v>
      </c>
      <c r="B25" s="102" t="s">
        <v>46</v>
      </c>
      <c r="C25" s="59" t="s">
        <v>28</v>
      </c>
      <c r="D25" s="95">
        <v>10</v>
      </c>
      <c r="E25" s="96"/>
      <c r="F25" s="95"/>
      <c r="G25" s="95"/>
      <c r="H25" s="95">
        <f t="shared" si="0"/>
        <v>10</v>
      </c>
      <c r="I25" s="26" t="s">
        <v>6</v>
      </c>
      <c r="J25" s="98"/>
      <c r="K25" s="99"/>
      <c r="L25" s="95"/>
      <c r="M25" s="95"/>
      <c r="N25" s="95"/>
      <c r="O25" s="98"/>
      <c r="P25" s="100">
        <f t="shared" si="6"/>
        <v>0</v>
      </c>
      <c r="Q25" s="101">
        <f t="shared" si="7"/>
        <v>11893.320000000002</v>
      </c>
    </row>
    <row r="26" spans="1:17" s="14" customFormat="1" ht="45" customHeight="1" x14ac:dyDescent="0.45">
      <c r="A26" s="94">
        <v>45019</v>
      </c>
      <c r="B26" s="119" t="s">
        <v>50</v>
      </c>
      <c r="C26" s="59" t="s">
        <v>6</v>
      </c>
      <c r="D26" s="95"/>
      <c r="E26" s="96"/>
      <c r="F26" s="95"/>
      <c r="G26" s="95"/>
      <c r="H26" s="95">
        <f t="shared" si="0"/>
        <v>0</v>
      </c>
      <c r="I26" s="26" t="s">
        <v>34</v>
      </c>
      <c r="J26" s="98"/>
      <c r="K26" s="99"/>
      <c r="L26" s="95"/>
      <c r="M26" s="95"/>
      <c r="N26" s="95">
        <v>1.05</v>
      </c>
      <c r="O26" s="98"/>
      <c r="P26" s="100">
        <f t="shared" ref="P26:P29" si="8">SUM(J26:O26)</f>
        <v>1.05</v>
      </c>
      <c r="Q26" s="101">
        <f t="shared" ref="Q26:Q29" si="9">Q25+H26-P26</f>
        <v>11892.270000000002</v>
      </c>
    </row>
    <row r="27" spans="1:17" s="14" customFormat="1" ht="45" customHeight="1" x14ac:dyDescent="0.45">
      <c r="A27" s="94">
        <v>45019</v>
      </c>
      <c r="B27" s="120"/>
      <c r="C27" s="59" t="s">
        <v>6</v>
      </c>
      <c r="D27" s="95"/>
      <c r="E27" s="96"/>
      <c r="F27" s="95"/>
      <c r="G27" s="95"/>
      <c r="H27" s="95">
        <f t="shared" si="0"/>
        <v>0</v>
      </c>
      <c r="I27" s="26" t="s">
        <v>34</v>
      </c>
      <c r="J27" s="98"/>
      <c r="K27" s="99"/>
      <c r="L27" s="95"/>
      <c r="M27" s="95"/>
      <c r="N27" s="95">
        <v>38.46</v>
      </c>
      <c r="O27" s="98"/>
      <c r="P27" s="100">
        <f t="shared" si="8"/>
        <v>38.46</v>
      </c>
      <c r="Q27" s="101">
        <f t="shared" si="9"/>
        <v>11853.810000000003</v>
      </c>
    </row>
    <row r="28" spans="1:17" s="14" customFormat="1" ht="45" customHeight="1" x14ac:dyDescent="0.45">
      <c r="A28" s="94">
        <v>45019</v>
      </c>
      <c r="B28" s="104" t="s">
        <v>51</v>
      </c>
      <c r="C28" s="59" t="s">
        <v>6</v>
      </c>
      <c r="D28" s="95"/>
      <c r="E28" s="96"/>
      <c r="F28" s="95"/>
      <c r="G28" s="95"/>
      <c r="H28" s="95">
        <f t="shared" si="0"/>
        <v>0</v>
      </c>
      <c r="I28" s="26" t="s">
        <v>47</v>
      </c>
      <c r="J28" s="98"/>
      <c r="K28" s="99"/>
      <c r="L28" s="95"/>
      <c r="M28" s="95"/>
      <c r="N28" s="95"/>
      <c r="O28" s="98">
        <v>59</v>
      </c>
      <c r="P28" s="100">
        <f t="shared" si="8"/>
        <v>59</v>
      </c>
      <c r="Q28" s="101">
        <f t="shared" si="9"/>
        <v>11794.810000000003</v>
      </c>
    </row>
    <row r="29" spans="1:17" s="14" customFormat="1" ht="45" customHeight="1" x14ac:dyDescent="0.45">
      <c r="A29" s="94">
        <v>45019</v>
      </c>
      <c r="B29" s="104" t="s">
        <v>52</v>
      </c>
      <c r="C29" s="59" t="s">
        <v>6</v>
      </c>
      <c r="D29" s="95"/>
      <c r="E29" s="96"/>
      <c r="F29" s="95"/>
      <c r="G29" s="95"/>
      <c r="H29" s="95">
        <f t="shared" si="0"/>
        <v>0</v>
      </c>
      <c r="I29" s="26" t="s">
        <v>25</v>
      </c>
      <c r="J29" s="98">
        <v>400</v>
      </c>
      <c r="K29" s="99"/>
      <c r="L29" s="95"/>
      <c r="M29" s="95"/>
      <c r="N29" s="95"/>
      <c r="O29" s="98"/>
      <c r="P29" s="100">
        <f t="shared" si="8"/>
        <v>400</v>
      </c>
      <c r="Q29" s="101">
        <f t="shared" si="9"/>
        <v>11394.810000000003</v>
      </c>
    </row>
    <row r="30" spans="1:17" s="14" customFormat="1" ht="45" customHeight="1" x14ac:dyDescent="0.45">
      <c r="A30" s="94">
        <v>45034</v>
      </c>
      <c r="B30" s="102" t="s">
        <v>49</v>
      </c>
      <c r="C30" s="59" t="s">
        <v>24</v>
      </c>
      <c r="D30" s="95">
        <v>100</v>
      </c>
      <c r="E30" s="96"/>
      <c r="F30" s="95"/>
      <c r="G30" s="95"/>
      <c r="H30" s="95">
        <f t="shared" si="0"/>
        <v>100</v>
      </c>
      <c r="I30" s="26" t="s">
        <v>6</v>
      </c>
      <c r="J30" s="98"/>
      <c r="K30" s="99"/>
      <c r="L30" s="95"/>
      <c r="M30" s="95"/>
      <c r="N30" s="95"/>
      <c r="O30" s="98"/>
      <c r="P30" s="100">
        <f t="shared" ref="P30:P39" si="10">SUM(J30:O30)</f>
        <v>0</v>
      </c>
      <c r="Q30" s="101">
        <f t="shared" ref="Q30:Q39" si="11">Q29+H30-P30</f>
        <v>11494.810000000003</v>
      </c>
    </row>
    <row r="31" spans="1:17" s="14" customFormat="1" ht="45" customHeight="1" x14ac:dyDescent="0.45">
      <c r="A31" s="94">
        <v>45036</v>
      </c>
      <c r="B31" s="102" t="s">
        <v>49</v>
      </c>
      <c r="C31" s="59" t="s">
        <v>26</v>
      </c>
      <c r="D31" s="95">
        <v>5</v>
      </c>
      <c r="E31" s="96"/>
      <c r="F31" s="95"/>
      <c r="G31" s="95"/>
      <c r="H31" s="95">
        <f t="shared" si="0"/>
        <v>5</v>
      </c>
      <c r="I31" s="26" t="s">
        <v>6</v>
      </c>
      <c r="J31" s="98"/>
      <c r="K31" s="99"/>
      <c r="L31" s="95"/>
      <c r="M31" s="95"/>
      <c r="N31" s="95"/>
      <c r="O31" s="98"/>
      <c r="P31" s="100">
        <f t="shared" si="10"/>
        <v>0</v>
      </c>
      <c r="Q31" s="101">
        <f t="shared" si="11"/>
        <v>11499.810000000003</v>
      </c>
    </row>
    <row r="32" spans="1:17" s="14" customFormat="1" ht="45" customHeight="1" x14ac:dyDescent="0.45">
      <c r="A32" s="94">
        <v>45042</v>
      </c>
      <c r="B32" s="102" t="s">
        <v>49</v>
      </c>
      <c r="C32" s="59" t="s">
        <v>28</v>
      </c>
      <c r="D32" s="95">
        <v>10</v>
      </c>
      <c r="E32" s="96"/>
      <c r="F32" s="95"/>
      <c r="G32" s="95"/>
      <c r="H32" s="95">
        <f t="shared" si="0"/>
        <v>10</v>
      </c>
      <c r="I32" s="26" t="s">
        <v>6</v>
      </c>
      <c r="J32" s="98"/>
      <c r="K32" s="99"/>
      <c r="L32" s="95"/>
      <c r="M32" s="95"/>
      <c r="N32" s="95"/>
      <c r="O32" s="98"/>
      <c r="P32" s="100">
        <f t="shared" si="10"/>
        <v>0</v>
      </c>
      <c r="Q32" s="101">
        <f t="shared" si="11"/>
        <v>11509.810000000003</v>
      </c>
    </row>
    <row r="33" spans="1:17" s="14" customFormat="1" ht="45" customHeight="1" x14ac:dyDescent="0.45">
      <c r="A33" s="94">
        <v>45048</v>
      </c>
      <c r="B33" s="119" t="s">
        <v>55</v>
      </c>
      <c r="C33" s="59" t="s">
        <v>6</v>
      </c>
      <c r="D33" s="95"/>
      <c r="E33" s="96"/>
      <c r="F33" s="95"/>
      <c r="G33" s="95"/>
      <c r="H33" s="95">
        <f t="shared" si="0"/>
        <v>0</v>
      </c>
      <c r="I33" s="26" t="s">
        <v>34</v>
      </c>
      <c r="J33" s="98"/>
      <c r="K33" s="99"/>
      <c r="L33" s="95"/>
      <c r="M33" s="95"/>
      <c r="N33" s="95">
        <v>1.04</v>
      </c>
      <c r="O33" s="98"/>
      <c r="P33" s="100">
        <f t="shared" si="10"/>
        <v>1.04</v>
      </c>
      <c r="Q33" s="101">
        <f t="shared" si="11"/>
        <v>11508.770000000002</v>
      </c>
    </row>
    <row r="34" spans="1:17" s="14" customFormat="1" ht="45" customHeight="1" x14ac:dyDescent="0.45">
      <c r="A34" s="94">
        <v>45048</v>
      </c>
      <c r="B34" s="120"/>
      <c r="C34" s="59" t="s">
        <v>6</v>
      </c>
      <c r="D34" s="95"/>
      <c r="E34" s="96"/>
      <c r="F34" s="95"/>
      <c r="G34" s="95"/>
      <c r="H34" s="95">
        <f t="shared" si="0"/>
        <v>0</v>
      </c>
      <c r="I34" s="26" t="s">
        <v>34</v>
      </c>
      <c r="J34" s="98"/>
      <c r="K34" s="99"/>
      <c r="L34" s="95"/>
      <c r="M34" s="95"/>
      <c r="N34" s="95">
        <v>38.090000000000003</v>
      </c>
      <c r="O34" s="98"/>
      <c r="P34" s="100">
        <f t="shared" si="10"/>
        <v>38.090000000000003</v>
      </c>
      <c r="Q34" s="101">
        <f t="shared" si="11"/>
        <v>11470.680000000002</v>
      </c>
    </row>
    <row r="35" spans="1:17" s="14" customFormat="1" ht="45" customHeight="1" x14ac:dyDescent="0.45">
      <c r="A35" s="94">
        <v>45048</v>
      </c>
      <c r="B35" s="104" t="s">
        <v>56</v>
      </c>
      <c r="C35" s="59" t="s">
        <v>6</v>
      </c>
      <c r="D35" s="95"/>
      <c r="E35" s="96"/>
      <c r="F35" s="95"/>
      <c r="G35" s="95"/>
      <c r="H35" s="95">
        <f t="shared" si="0"/>
        <v>0</v>
      </c>
      <c r="I35" s="26" t="s">
        <v>25</v>
      </c>
      <c r="J35" s="98">
        <v>400</v>
      </c>
      <c r="K35" s="99"/>
      <c r="L35" s="95"/>
      <c r="M35" s="95"/>
      <c r="N35" s="95"/>
      <c r="O35" s="98"/>
      <c r="P35" s="100">
        <f t="shared" si="10"/>
        <v>400</v>
      </c>
      <c r="Q35" s="101">
        <f t="shared" si="11"/>
        <v>11070.680000000002</v>
      </c>
    </row>
    <row r="36" spans="1:17" s="14" customFormat="1" ht="45" customHeight="1" x14ac:dyDescent="0.45">
      <c r="A36" s="94">
        <v>45050</v>
      </c>
      <c r="B36" s="104" t="s">
        <v>57</v>
      </c>
      <c r="C36" s="59" t="s">
        <v>6</v>
      </c>
      <c r="D36" s="95"/>
      <c r="E36" s="96"/>
      <c r="F36" s="95"/>
      <c r="G36" s="95"/>
      <c r="H36" s="95">
        <f t="shared" si="0"/>
        <v>0</v>
      </c>
      <c r="I36" s="26" t="s">
        <v>48</v>
      </c>
      <c r="J36" s="98"/>
      <c r="K36" s="99"/>
      <c r="L36" s="95"/>
      <c r="M36" s="95"/>
      <c r="N36" s="95">
        <v>47.99</v>
      </c>
      <c r="O36" s="98"/>
      <c r="P36" s="100">
        <f t="shared" si="10"/>
        <v>47.99</v>
      </c>
      <c r="Q36" s="101">
        <f t="shared" si="11"/>
        <v>11022.690000000002</v>
      </c>
    </row>
    <row r="37" spans="1:17" s="14" customFormat="1" ht="45" customHeight="1" x14ac:dyDescent="0.45">
      <c r="A37" s="94">
        <v>45062</v>
      </c>
      <c r="B37" s="102" t="s">
        <v>53</v>
      </c>
      <c r="C37" s="59" t="s">
        <v>6</v>
      </c>
      <c r="D37" s="95"/>
      <c r="E37" s="96"/>
      <c r="F37" s="95"/>
      <c r="G37" s="95"/>
      <c r="H37" s="95">
        <f t="shared" si="0"/>
        <v>0</v>
      </c>
      <c r="I37" s="59" t="s">
        <v>58</v>
      </c>
      <c r="J37" s="98"/>
      <c r="K37" s="99"/>
      <c r="L37" s="95"/>
      <c r="M37" s="95"/>
      <c r="N37" s="95"/>
      <c r="O37" s="98">
        <v>35</v>
      </c>
      <c r="P37" s="100">
        <f t="shared" si="10"/>
        <v>35</v>
      </c>
      <c r="Q37" s="101">
        <f t="shared" si="11"/>
        <v>10987.690000000002</v>
      </c>
    </row>
    <row r="38" spans="1:17" s="14" customFormat="1" ht="45" customHeight="1" x14ac:dyDescent="0.45">
      <c r="A38" s="94">
        <v>45064</v>
      </c>
      <c r="B38" s="102" t="s">
        <v>53</v>
      </c>
      <c r="C38" s="59" t="s">
        <v>24</v>
      </c>
      <c r="D38" s="95">
        <v>100</v>
      </c>
      <c r="E38" s="96"/>
      <c r="F38" s="95"/>
      <c r="G38" s="95"/>
      <c r="H38" s="95">
        <f t="shared" si="0"/>
        <v>100</v>
      </c>
      <c r="I38" s="26" t="s">
        <v>6</v>
      </c>
      <c r="J38" s="98"/>
      <c r="K38" s="99"/>
      <c r="L38" s="95"/>
      <c r="M38" s="95"/>
      <c r="N38" s="95"/>
      <c r="O38" s="98"/>
      <c r="P38" s="100">
        <f t="shared" si="10"/>
        <v>0</v>
      </c>
      <c r="Q38" s="101">
        <f t="shared" si="11"/>
        <v>11087.690000000002</v>
      </c>
    </row>
    <row r="39" spans="1:17" s="14" customFormat="1" ht="45" customHeight="1" x14ac:dyDescent="0.45">
      <c r="A39" s="94">
        <v>45068</v>
      </c>
      <c r="B39" s="102" t="s">
        <v>53</v>
      </c>
      <c r="C39" s="59" t="s">
        <v>26</v>
      </c>
      <c r="D39" s="95">
        <v>5</v>
      </c>
      <c r="E39" s="96"/>
      <c r="F39" s="95"/>
      <c r="G39" s="95"/>
      <c r="H39" s="95">
        <f t="shared" si="0"/>
        <v>5</v>
      </c>
      <c r="I39" s="26" t="s">
        <v>6</v>
      </c>
      <c r="J39" s="98"/>
      <c r="K39" s="99"/>
      <c r="L39" s="95"/>
      <c r="M39" s="95"/>
      <c r="N39" s="95"/>
      <c r="O39" s="98"/>
      <c r="P39" s="100">
        <f t="shared" si="10"/>
        <v>0</v>
      </c>
      <c r="Q39" s="101">
        <f t="shared" si="11"/>
        <v>11092.690000000002</v>
      </c>
    </row>
    <row r="40" spans="1:17" s="14" customFormat="1" ht="45" customHeight="1" x14ac:dyDescent="0.45">
      <c r="A40" s="94">
        <v>45072</v>
      </c>
      <c r="B40" s="102" t="s">
        <v>53</v>
      </c>
      <c r="C40" s="59" t="s">
        <v>28</v>
      </c>
      <c r="D40" s="95">
        <v>10</v>
      </c>
      <c r="E40" s="96"/>
      <c r="F40" s="95"/>
      <c r="G40" s="95"/>
      <c r="H40" s="95">
        <f t="shared" si="0"/>
        <v>10</v>
      </c>
      <c r="I40" s="26" t="s">
        <v>6</v>
      </c>
      <c r="J40" s="98"/>
      <c r="K40" s="99"/>
      <c r="L40" s="95"/>
      <c r="M40" s="95"/>
      <c r="N40" s="95"/>
      <c r="O40" s="98"/>
      <c r="P40" s="100">
        <f t="shared" ref="P40:P50" si="12">SUM(J40:O40)</f>
        <v>0</v>
      </c>
      <c r="Q40" s="101">
        <f t="shared" ref="Q40:Q50" si="13">Q39+H40-P40</f>
        <v>11102.690000000002</v>
      </c>
    </row>
    <row r="41" spans="1:17" s="14" customFormat="1" ht="45" customHeight="1" x14ac:dyDescent="0.45">
      <c r="A41" s="94">
        <v>45079</v>
      </c>
      <c r="B41" s="111" t="s">
        <v>61</v>
      </c>
      <c r="C41" s="59" t="s">
        <v>6</v>
      </c>
      <c r="D41" s="95"/>
      <c r="E41" s="96"/>
      <c r="F41" s="95"/>
      <c r="G41" s="95"/>
      <c r="H41" s="95">
        <f t="shared" si="0"/>
        <v>0</v>
      </c>
      <c r="I41" s="26" t="s">
        <v>34</v>
      </c>
      <c r="J41" s="98"/>
      <c r="K41" s="99"/>
      <c r="L41" s="95"/>
      <c r="M41" s="95"/>
      <c r="N41" s="95">
        <v>1.05</v>
      </c>
      <c r="O41" s="98"/>
      <c r="P41" s="100">
        <f t="shared" si="12"/>
        <v>1.05</v>
      </c>
      <c r="Q41" s="101">
        <f t="shared" si="13"/>
        <v>11101.640000000003</v>
      </c>
    </row>
    <row r="42" spans="1:17" s="14" customFormat="1" ht="45" customHeight="1" x14ac:dyDescent="0.45">
      <c r="A42" s="94">
        <v>45079</v>
      </c>
      <c r="B42" s="112"/>
      <c r="C42" s="59" t="s">
        <v>6</v>
      </c>
      <c r="D42" s="95"/>
      <c r="E42" s="96"/>
      <c r="F42" s="95"/>
      <c r="G42" s="95"/>
      <c r="H42" s="95">
        <f t="shared" si="0"/>
        <v>0</v>
      </c>
      <c r="I42" s="26" t="s">
        <v>34</v>
      </c>
      <c r="J42" s="98"/>
      <c r="K42" s="99"/>
      <c r="L42" s="95"/>
      <c r="M42" s="95"/>
      <c r="N42" s="95">
        <v>38.4</v>
      </c>
      <c r="O42" s="98"/>
      <c r="P42" s="100">
        <f t="shared" si="12"/>
        <v>38.4</v>
      </c>
      <c r="Q42" s="101">
        <f t="shared" si="13"/>
        <v>11063.240000000003</v>
      </c>
    </row>
    <row r="43" spans="1:17" s="14" customFormat="1" ht="45" customHeight="1" x14ac:dyDescent="0.45">
      <c r="A43" s="94">
        <v>45086</v>
      </c>
      <c r="B43" s="103" t="s">
        <v>62</v>
      </c>
      <c r="C43" s="59" t="s">
        <v>6</v>
      </c>
      <c r="D43" s="95"/>
      <c r="E43" s="96"/>
      <c r="F43" s="95"/>
      <c r="G43" s="95"/>
      <c r="H43" s="95">
        <f t="shared" si="0"/>
        <v>0</v>
      </c>
      <c r="I43" s="26" t="s">
        <v>25</v>
      </c>
      <c r="J43" s="98">
        <v>400</v>
      </c>
      <c r="K43" s="99"/>
      <c r="L43" s="95"/>
      <c r="M43" s="95"/>
      <c r="N43" s="95"/>
      <c r="O43" s="98"/>
      <c r="P43" s="100">
        <f t="shared" si="12"/>
        <v>400</v>
      </c>
      <c r="Q43" s="101">
        <f t="shared" si="13"/>
        <v>10663.240000000003</v>
      </c>
    </row>
    <row r="44" spans="1:17" s="14" customFormat="1" ht="45" customHeight="1" x14ac:dyDescent="0.45">
      <c r="A44" s="94">
        <v>45086</v>
      </c>
      <c r="B44" s="102" t="s">
        <v>54</v>
      </c>
      <c r="C44" s="59" t="s">
        <v>59</v>
      </c>
      <c r="D44" s="95">
        <v>559.75</v>
      </c>
      <c r="E44" s="96"/>
      <c r="F44" s="95"/>
      <c r="G44" s="95"/>
      <c r="H44" s="95">
        <f t="shared" si="0"/>
        <v>559.75</v>
      </c>
      <c r="I44" s="26" t="s">
        <v>6</v>
      </c>
      <c r="J44" s="98"/>
      <c r="K44" s="99"/>
      <c r="L44" s="95"/>
      <c r="M44" s="95"/>
      <c r="N44" s="95"/>
      <c r="O44" s="98"/>
      <c r="P44" s="100">
        <f t="shared" si="12"/>
        <v>0</v>
      </c>
      <c r="Q44" s="101">
        <f t="shared" si="13"/>
        <v>11222.990000000003</v>
      </c>
    </row>
    <row r="45" spans="1:17" s="14" customFormat="1" ht="45" customHeight="1" x14ac:dyDescent="0.45">
      <c r="A45" s="94">
        <v>45093</v>
      </c>
      <c r="B45" s="102" t="s">
        <v>54</v>
      </c>
      <c r="C45" s="59" t="s">
        <v>24</v>
      </c>
      <c r="D45" s="95">
        <v>100</v>
      </c>
      <c r="E45" s="96"/>
      <c r="F45" s="95"/>
      <c r="G45" s="95"/>
      <c r="H45" s="95">
        <f t="shared" si="0"/>
        <v>100</v>
      </c>
      <c r="I45" s="26" t="s">
        <v>6</v>
      </c>
      <c r="J45" s="98"/>
      <c r="K45" s="99"/>
      <c r="L45" s="95"/>
      <c r="M45" s="95"/>
      <c r="N45" s="95"/>
      <c r="O45" s="98"/>
      <c r="P45" s="100">
        <f t="shared" si="12"/>
        <v>0</v>
      </c>
      <c r="Q45" s="101">
        <f t="shared" si="13"/>
        <v>11322.990000000003</v>
      </c>
    </row>
    <row r="46" spans="1:17" s="14" customFormat="1" ht="45" customHeight="1" x14ac:dyDescent="0.45">
      <c r="A46" s="94">
        <v>45097</v>
      </c>
      <c r="B46" s="102" t="s">
        <v>54</v>
      </c>
      <c r="C46" s="59" t="s">
        <v>26</v>
      </c>
      <c r="D46" s="95">
        <v>5</v>
      </c>
      <c r="E46" s="96"/>
      <c r="F46" s="95"/>
      <c r="G46" s="95"/>
      <c r="H46" s="95">
        <f t="shared" si="0"/>
        <v>5</v>
      </c>
      <c r="I46" s="26" t="s">
        <v>6</v>
      </c>
      <c r="J46" s="98"/>
      <c r="K46" s="99"/>
      <c r="L46" s="95"/>
      <c r="M46" s="95"/>
      <c r="N46" s="95"/>
      <c r="O46" s="98"/>
      <c r="P46" s="100">
        <f t="shared" si="12"/>
        <v>0</v>
      </c>
      <c r="Q46" s="101">
        <f t="shared" si="13"/>
        <v>11327.990000000003</v>
      </c>
    </row>
    <row r="47" spans="1:17" s="14" customFormat="1" ht="45" customHeight="1" x14ac:dyDescent="0.45">
      <c r="A47" s="94">
        <v>45103</v>
      </c>
      <c r="B47" s="102" t="s">
        <v>54</v>
      </c>
      <c r="C47" s="59" t="s">
        <v>28</v>
      </c>
      <c r="D47" s="95">
        <v>10</v>
      </c>
      <c r="E47" s="96"/>
      <c r="F47" s="95"/>
      <c r="G47" s="95"/>
      <c r="H47" s="95">
        <f t="shared" si="0"/>
        <v>10</v>
      </c>
      <c r="I47" s="26" t="s">
        <v>6</v>
      </c>
      <c r="J47" s="98"/>
      <c r="K47" s="99"/>
      <c r="L47" s="95"/>
      <c r="M47" s="95"/>
      <c r="N47" s="95"/>
      <c r="O47" s="98"/>
      <c r="P47" s="100">
        <f t="shared" si="12"/>
        <v>0</v>
      </c>
      <c r="Q47" s="101">
        <f t="shared" si="13"/>
        <v>11337.990000000003</v>
      </c>
    </row>
    <row r="48" spans="1:17" s="14" customFormat="1" ht="45" customHeight="1" x14ac:dyDescent="0.45">
      <c r="A48" s="94">
        <v>45103</v>
      </c>
      <c r="B48" s="102" t="s">
        <v>81</v>
      </c>
      <c r="C48" s="59" t="s">
        <v>100</v>
      </c>
      <c r="D48" s="95"/>
      <c r="E48" s="96">
        <v>300</v>
      </c>
      <c r="F48" s="95"/>
      <c r="G48" s="95"/>
      <c r="H48" s="95">
        <f t="shared" si="0"/>
        <v>300</v>
      </c>
      <c r="I48" s="26" t="s">
        <v>6</v>
      </c>
      <c r="J48" s="98"/>
      <c r="K48" s="99"/>
      <c r="L48" s="95"/>
      <c r="M48" s="95"/>
      <c r="N48" s="95"/>
      <c r="O48" s="98"/>
      <c r="P48" s="100">
        <f t="shared" si="12"/>
        <v>0</v>
      </c>
      <c r="Q48" s="101">
        <f t="shared" si="13"/>
        <v>11637.990000000003</v>
      </c>
    </row>
    <row r="49" spans="1:17" s="14" customFormat="1" ht="45" customHeight="1" x14ac:dyDescent="0.45">
      <c r="A49" s="94">
        <v>45104</v>
      </c>
      <c r="B49" s="102" t="s">
        <v>82</v>
      </c>
      <c r="C49" s="59" t="s">
        <v>99</v>
      </c>
      <c r="D49" s="95"/>
      <c r="E49" s="96">
        <v>50</v>
      </c>
      <c r="F49" s="95"/>
      <c r="G49" s="95"/>
      <c r="H49" s="95">
        <f t="shared" si="0"/>
        <v>50</v>
      </c>
      <c r="I49" s="26" t="s">
        <v>6</v>
      </c>
      <c r="J49" s="98"/>
      <c r="K49" s="99"/>
      <c r="L49" s="95"/>
      <c r="M49" s="95"/>
      <c r="N49" s="95"/>
      <c r="O49" s="98"/>
      <c r="P49" s="100">
        <f t="shared" si="12"/>
        <v>0</v>
      </c>
      <c r="Q49" s="101">
        <f t="shared" si="13"/>
        <v>11687.990000000003</v>
      </c>
    </row>
    <row r="50" spans="1:17" s="14" customFormat="1" ht="45" customHeight="1" x14ac:dyDescent="0.45">
      <c r="A50" s="94">
        <v>45107</v>
      </c>
      <c r="B50" s="102" t="s">
        <v>83</v>
      </c>
      <c r="C50" s="59" t="s">
        <v>106</v>
      </c>
      <c r="D50" s="95"/>
      <c r="E50" s="96">
        <v>250</v>
      </c>
      <c r="F50" s="95"/>
      <c r="G50" s="95"/>
      <c r="H50" s="95">
        <f t="shared" si="0"/>
        <v>250</v>
      </c>
      <c r="I50" s="26" t="s">
        <v>6</v>
      </c>
      <c r="J50" s="98"/>
      <c r="K50" s="99"/>
      <c r="L50" s="95"/>
      <c r="M50" s="95"/>
      <c r="N50" s="95"/>
      <c r="O50" s="98"/>
      <c r="P50" s="100">
        <f t="shared" si="12"/>
        <v>0</v>
      </c>
      <c r="Q50" s="101">
        <f t="shared" si="13"/>
        <v>11937.990000000003</v>
      </c>
    </row>
    <row r="51" spans="1:17" s="14" customFormat="1" ht="45" customHeight="1" x14ac:dyDescent="0.45">
      <c r="A51" s="94">
        <v>45110</v>
      </c>
      <c r="B51" s="111" t="s">
        <v>71</v>
      </c>
      <c r="C51" s="59" t="s">
        <v>6</v>
      </c>
      <c r="D51" s="95"/>
      <c r="E51" s="96"/>
      <c r="F51" s="95"/>
      <c r="G51" s="95"/>
      <c r="H51" s="95">
        <f t="shared" si="0"/>
        <v>0</v>
      </c>
      <c r="I51" s="26" t="s">
        <v>34</v>
      </c>
      <c r="J51" s="98"/>
      <c r="K51" s="99"/>
      <c r="L51" s="95"/>
      <c r="M51" s="95"/>
      <c r="N51" s="95">
        <v>1.03</v>
      </c>
      <c r="O51" s="98"/>
      <c r="P51" s="100">
        <f t="shared" ref="P51:P52" si="14">SUM(J51:O51)</f>
        <v>1.03</v>
      </c>
      <c r="Q51" s="101">
        <f t="shared" ref="Q51:Q52" si="15">Q50+H51-P51</f>
        <v>11936.960000000003</v>
      </c>
    </row>
    <row r="52" spans="1:17" s="14" customFormat="1" ht="45" customHeight="1" x14ac:dyDescent="0.45">
      <c r="A52" s="94">
        <v>45110</v>
      </c>
      <c r="B52" s="112"/>
      <c r="C52" s="59" t="s">
        <v>6</v>
      </c>
      <c r="D52" s="95"/>
      <c r="E52" s="96"/>
      <c r="F52" s="95"/>
      <c r="G52" s="95"/>
      <c r="H52" s="95">
        <f t="shared" si="0"/>
        <v>0</v>
      </c>
      <c r="I52" s="26" t="s">
        <v>34</v>
      </c>
      <c r="J52" s="98"/>
      <c r="K52" s="99"/>
      <c r="L52" s="95"/>
      <c r="M52" s="95"/>
      <c r="N52" s="95">
        <v>37.630000000000003</v>
      </c>
      <c r="O52" s="98"/>
      <c r="P52" s="100">
        <f t="shared" si="14"/>
        <v>37.630000000000003</v>
      </c>
      <c r="Q52" s="101">
        <f t="shared" si="15"/>
        <v>11899.330000000004</v>
      </c>
    </row>
    <row r="53" spans="1:17" s="14" customFormat="1" ht="45" customHeight="1" x14ac:dyDescent="0.45">
      <c r="A53" s="94">
        <v>45111</v>
      </c>
      <c r="B53" s="102" t="s">
        <v>84</v>
      </c>
      <c r="C53" s="59" t="s">
        <v>101</v>
      </c>
      <c r="D53" s="95"/>
      <c r="E53" s="96">
        <v>50</v>
      </c>
      <c r="F53" s="95"/>
      <c r="G53" s="95"/>
      <c r="H53" s="95">
        <f t="shared" si="0"/>
        <v>50</v>
      </c>
      <c r="I53" s="26" t="s">
        <v>6</v>
      </c>
      <c r="J53" s="98"/>
      <c r="K53" s="99"/>
      <c r="L53" s="95"/>
      <c r="M53" s="95"/>
      <c r="N53" s="95"/>
      <c r="O53" s="98"/>
      <c r="P53" s="100">
        <f t="shared" ref="P53:P59" si="16">SUM(J53:O53)</f>
        <v>0</v>
      </c>
      <c r="Q53" s="101">
        <f>Q52+H53-P53</f>
        <v>11949.330000000004</v>
      </c>
    </row>
    <row r="54" spans="1:17" s="14" customFormat="1" ht="45" customHeight="1" x14ac:dyDescent="0.45">
      <c r="A54" s="94">
        <v>45113</v>
      </c>
      <c r="B54" s="102" t="s">
        <v>85</v>
      </c>
      <c r="C54" s="59" t="s">
        <v>102</v>
      </c>
      <c r="D54" s="95"/>
      <c r="E54" s="96">
        <v>50</v>
      </c>
      <c r="F54" s="95"/>
      <c r="G54" s="95"/>
      <c r="H54" s="95">
        <f>SUM(D54:G54)</f>
        <v>50</v>
      </c>
      <c r="I54" s="26" t="s">
        <v>6</v>
      </c>
      <c r="J54" s="98"/>
      <c r="K54" s="99"/>
      <c r="L54" s="95"/>
      <c r="M54" s="95"/>
      <c r="N54" s="95"/>
      <c r="O54" s="98"/>
      <c r="P54" s="100">
        <f>SUM(J54:O54)</f>
        <v>0</v>
      </c>
      <c r="Q54" s="101">
        <f>Q55+H54-P54</f>
        <v>12099.330000000004</v>
      </c>
    </row>
    <row r="55" spans="1:17" s="14" customFormat="1" ht="45" customHeight="1" x14ac:dyDescent="0.45">
      <c r="A55" s="94">
        <v>45113</v>
      </c>
      <c r="B55" s="102" t="s">
        <v>86</v>
      </c>
      <c r="C55" s="59" t="s">
        <v>103</v>
      </c>
      <c r="D55" s="95"/>
      <c r="E55" s="96">
        <v>100</v>
      </c>
      <c r="F55" s="95"/>
      <c r="G55" s="95"/>
      <c r="H55" s="95">
        <f>SUM(D55:G55)</f>
        <v>100</v>
      </c>
      <c r="I55" s="26" t="s">
        <v>6</v>
      </c>
      <c r="J55" s="98"/>
      <c r="K55" s="99"/>
      <c r="L55" s="95"/>
      <c r="M55" s="95"/>
      <c r="N55" s="95"/>
      <c r="O55" s="98"/>
      <c r="P55" s="100">
        <f>SUM(J55:O55)</f>
        <v>0</v>
      </c>
      <c r="Q55" s="101">
        <f>Q53+H55-P55</f>
        <v>12049.330000000004</v>
      </c>
    </row>
    <row r="56" spans="1:17" s="14" customFormat="1" ht="45" customHeight="1" x14ac:dyDescent="0.45">
      <c r="A56" s="94">
        <v>45117</v>
      </c>
      <c r="B56" s="103" t="s">
        <v>68</v>
      </c>
      <c r="C56" s="59" t="s">
        <v>6</v>
      </c>
      <c r="D56" s="95"/>
      <c r="E56" s="96"/>
      <c r="F56" s="95"/>
      <c r="G56" s="95"/>
      <c r="H56" s="95">
        <f t="shared" si="0"/>
        <v>0</v>
      </c>
      <c r="I56" s="26" t="s">
        <v>25</v>
      </c>
      <c r="J56" s="98">
        <v>400</v>
      </c>
      <c r="K56" s="99"/>
      <c r="L56" s="95"/>
      <c r="M56" s="95"/>
      <c r="N56" s="95"/>
      <c r="O56" s="98"/>
      <c r="P56" s="100">
        <f t="shared" si="16"/>
        <v>400</v>
      </c>
      <c r="Q56" s="101">
        <f>Q54+H56-P56</f>
        <v>11699.330000000004</v>
      </c>
    </row>
    <row r="57" spans="1:17" s="14" customFormat="1" ht="45" customHeight="1" x14ac:dyDescent="0.45">
      <c r="A57" s="94">
        <v>45117</v>
      </c>
      <c r="B57" s="102" t="s">
        <v>87</v>
      </c>
      <c r="C57" s="59" t="s">
        <v>64</v>
      </c>
      <c r="D57" s="95"/>
      <c r="E57" s="96">
        <v>150</v>
      </c>
      <c r="F57" s="95"/>
      <c r="G57" s="95"/>
      <c r="H57" s="95">
        <f t="shared" si="0"/>
        <v>150</v>
      </c>
      <c r="I57" s="26" t="s">
        <v>6</v>
      </c>
      <c r="J57" s="98"/>
      <c r="K57" s="99"/>
      <c r="L57" s="95"/>
      <c r="M57" s="95"/>
      <c r="N57" s="95"/>
      <c r="O57" s="98"/>
      <c r="P57" s="100">
        <f t="shared" si="16"/>
        <v>0</v>
      </c>
      <c r="Q57" s="101">
        <f t="shared" ref="Q57:Q59" si="17">Q56+H57-P57</f>
        <v>11849.330000000004</v>
      </c>
    </row>
    <row r="58" spans="1:17" s="14" customFormat="1" ht="45" customHeight="1" x14ac:dyDescent="0.45">
      <c r="A58" s="94">
        <v>45117</v>
      </c>
      <c r="B58" s="102" t="s">
        <v>88</v>
      </c>
      <c r="C58" s="59" t="s">
        <v>65</v>
      </c>
      <c r="D58" s="95"/>
      <c r="E58" s="96">
        <v>250</v>
      </c>
      <c r="F58" s="95"/>
      <c r="G58" s="95"/>
      <c r="H58" s="95">
        <f t="shared" si="0"/>
        <v>250</v>
      </c>
      <c r="I58" s="26" t="s">
        <v>6</v>
      </c>
      <c r="J58" s="98"/>
      <c r="K58" s="99"/>
      <c r="L58" s="95"/>
      <c r="M58" s="95"/>
      <c r="N58" s="95"/>
      <c r="O58" s="98"/>
      <c r="P58" s="100">
        <f t="shared" si="16"/>
        <v>0</v>
      </c>
      <c r="Q58" s="101">
        <f t="shared" si="17"/>
        <v>12099.330000000004</v>
      </c>
    </row>
    <row r="59" spans="1:17" s="14" customFormat="1" ht="45" customHeight="1" x14ac:dyDescent="0.45">
      <c r="A59" s="94">
        <v>45117</v>
      </c>
      <c r="B59" s="102" t="s">
        <v>89</v>
      </c>
      <c r="C59" s="59" t="s">
        <v>104</v>
      </c>
      <c r="D59" s="95"/>
      <c r="E59" s="96">
        <v>650</v>
      </c>
      <c r="F59" s="95"/>
      <c r="G59" s="95"/>
      <c r="H59" s="95">
        <f t="shared" si="0"/>
        <v>650</v>
      </c>
      <c r="I59" s="26" t="s">
        <v>6</v>
      </c>
      <c r="J59" s="98"/>
      <c r="K59" s="99"/>
      <c r="L59" s="95"/>
      <c r="M59" s="95"/>
      <c r="N59" s="95"/>
      <c r="O59" s="98"/>
      <c r="P59" s="100">
        <f t="shared" si="16"/>
        <v>0</v>
      </c>
      <c r="Q59" s="101">
        <f t="shared" si="17"/>
        <v>12749.330000000004</v>
      </c>
    </row>
    <row r="60" spans="1:17" s="14" customFormat="1" ht="45" customHeight="1" x14ac:dyDescent="0.45">
      <c r="A60" s="94">
        <v>45125</v>
      </c>
      <c r="B60" s="102" t="s">
        <v>90</v>
      </c>
      <c r="C60" s="59" t="s">
        <v>66</v>
      </c>
      <c r="D60" s="95"/>
      <c r="E60" s="96">
        <v>50</v>
      </c>
      <c r="F60" s="95"/>
      <c r="G60" s="95"/>
      <c r="H60" s="95">
        <f>SUM(D60:G60)</f>
        <v>50</v>
      </c>
      <c r="I60" s="26" t="s">
        <v>6</v>
      </c>
      <c r="J60" s="98"/>
      <c r="K60" s="99"/>
      <c r="L60" s="95"/>
      <c r="M60" s="95"/>
      <c r="N60" s="95"/>
      <c r="O60" s="98"/>
      <c r="P60" s="100">
        <f>SUM(J60:O60)</f>
        <v>0</v>
      </c>
      <c r="Q60" s="101">
        <f>Q61+H60-P60</f>
        <v>12899.330000000004</v>
      </c>
    </row>
    <row r="61" spans="1:17" s="14" customFormat="1" ht="45" customHeight="1" x14ac:dyDescent="0.45">
      <c r="A61" s="94">
        <v>45125</v>
      </c>
      <c r="B61" s="102" t="s">
        <v>69</v>
      </c>
      <c r="C61" s="59" t="s">
        <v>24</v>
      </c>
      <c r="D61" s="95">
        <v>100</v>
      </c>
      <c r="E61" s="96"/>
      <c r="F61" s="95"/>
      <c r="G61" s="95"/>
      <c r="H61" s="95">
        <f t="shared" si="0"/>
        <v>100</v>
      </c>
      <c r="I61" s="26" t="s">
        <v>6</v>
      </c>
      <c r="J61" s="98"/>
      <c r="K61" s="99"/>
      <c r="L61" s="95"/>
      <c r="M61" s="95"/>
      <c r="N61" s="95"/>
      <c r="O61" s="98"/>
      <c r="P61" s="100">
        <f t="shared" ref="P61:P63" si="18">SUM(J61:O61)</f>
        <v>0</v>
      </c>
      <c r="Q61" s="101">
        <f>Q59+H61-P61</f>
        <v>12849.330000000004</v>
      </c>
    </row>
    <row r="62" spans="1:17" s="14" customFormat="1" ht="45" customHeight="1" x14ac:dyDescent="0.45">
      <c r="A62" s="94">
        <v>45127</v>
      </c>
      <c r="B62" s="102" t="s">
        <v>69</v>
      </c>
      <c r="C62" s="59" t="s">
        <v>26</v>
      </c>
      <c r="D62" s="95">
        <v>5</v>
      </c>
      <c r="E62" s="96"/>
      <c r="F62" s="95"/>
      <c r="G62" s="95"/>
      <c r="H62" s="95">
        <f t="shared" si="0"/>
        <v>5</v>
      </c>
      <c r="I62" s="26" t="s">
        <v>6</v>
      </c>
      <c r="J62" s="98"/>
      <c r="K62" s="99"/>
      <c r="L62" s="95"/>
      <c r="M62" s="95"/>
      <c r="N62" s="95"/>
      <c r="O62" s="98"/>
      <c r="P62" s="100">
        <f t="shared" si="18"/>
        <v>0</v>
      </c>
      <c r="Q62" s="101">
        <f>Q60+H62-P62</f>
        <v>12904.330000000004</v>
      </c>
    </row>
    <row r="63" spans="1:17" s="14" customFormat="1" ht="45" customHeight="1" x14ac:dyDescent="0.45">
      <c r="A63" s="94">
        <v>45128</v>
      </c>
      <c r="B63" s="102" t="s">
        <v>91</v>
      </c>
      <c r="C63" s="59" t="s">
        <v>67</v>
      </c>
      <c r="D63" s="95"/>
      <c r="E63" s="96">
        <v>100</v>
      </c>
      <c r="F63" s="95"/>
      <c r="G63" s="95"/>
      <c r="H63" s="95">
        <f t="shared" si="0"/>
        <v>100</v>
      </c>
      <c r="I63" s="26" t="s">
        <v>6</v>
      </c>
      <c r="J63" s="98"/>
      <c r="K63" s="99"/>
      <c r="L63" s="95"/>
      <c r="M63" s="95"/>
      <c r="N63" s="95"/>
      <c r="O63" s="98"/>
      <c r="P63" s="100">
        <f t="shared" si="18"/>
        <v>0</v>
      </c>
      <c r="Q63" s="101">
        <f t="shared" ref="Q63" si="19">Q62+H63-P63</f>
        <v>13004.330000000004</v>
      </c>
    </row>
    <row r="64" spans="1:17" s="14" customFormat="1" ht="45" customHeight="1" x14ac:dyDescent="0.45">
      <c r="A64" s="94">
        <v>45133</v>
      </c>
      <c r="B64" s="103" t="s">
        <v>70</v>
      </c>
      <c r="C64" s="59" t="s">
        <v>6</v>
      </c>
      <c r="D64" s="95"/>
      <c r="E64" s="96"/>
      <c r="F64" s="95"/>
      <c r="G64" s="95"/>
      <c r="H64" s="95">
        <f t="shared" si="0"/>
        <v>0</v>
      </c>
      <c r="I64" s="26" t="s">
        <v>25</v>
      </c>
      <c r="J64" s="98">
        <v>400</v>
      </c>
      <c r="K64" s="99"/>
      <c r="L64" s="95"/>
      <c r="M64" s="95"/>
      <c r="N64" s="95"/>
      <c r="O64" s="98"/>
      <c r="P64" s="100">
        <f t="shared" ref="P64:P67" si="20">SUM(J64:O64)</f>
        <v>400</v>
      </c>
      <c r="Q64" s="101">
        <f t="shared" ref="Q64:Q67" si="21">Q63+H64-P64</f>
        <v>12604.330000000004</v>
      </c>
    </row>
    <row r="65" spans="1:17" s="14" customFormat="1" ht="45" customHeight="1" x14ac:dyDescent="0.45">
      <c r="A65" s="94">
        <v>45133</v>
      </c>
      <c r="B65" s="102" t="s">
        <v>69</v>
      </c>
      <c r="C65" s="59" t="s">
        <v>28</v>
      </c>
      <c r="D65" s="95">
        <v>10</v>
      </c>
      <c r="E65" s="96"/>
      <c r="F65" s="95"/>
      <c r="G65" s="95"/>
      <c r="H65" s="95">
        <f t="shared" si="0"/>
        <v>10</v>
      </c>
      <c r="I65" s="26" t="s">
        <v>6</v>
      </c>
      <c r="J65" s="98"/>
      <c r="K65" s="99"/>
      <c r="L65" s="95"/>
      <c r="M65" s="95"/>
      <c r="N65" s="95"/>
      <c r="O65" s="98"/>
      <c r="P65" s="100">
        <f t="shared" si="20"/>
        <v>0</v>
      </c>
      <c r="Q65" s="101">
        <f t="shared" si="21"/>
        <v>12614.330000000004</v>
      </c>
    </row>
    <row r="66" spans="1:17" s="14" customFormat="1" ht="45" customHeight="1" x14ac:dyDescent="0.45">
      <c r="A66" s="94">
        <v>45140</v>
      </c>
      <c r="B66" s="109" t="s">
        <v>72</v>
      </c>
      <c r="C66" s="59" t="s">
        <v>6</v>
      </c>
      <c r="D66" s="95"/>
      <c r="E66" s="96"/>
      <c r="F66" s="95"/>
      <c r="G66" s="95"/>
      <c r="H66" s="95">
        <f t="shared" si="0"/>
        <v>0</v>
      </c>
      <c r="I66" s="26" t="s">
        <v>34</v>
      </c>
      <c r="J66" s="98"/>
      <c r="K66" s="99"/>
      <c r="L66" s="95"/>
      <c r="M66" s="95"/>
      <c r="N66" s="95">
        <v>1.01</v>
      </c>
      <c r="O66" s="98"/>
      <c r="P66" s="100">
        <f t="shared" si="20"/>
        <v>1.01</v>
      </c>
      <c r="Q66" s="101">
        <f t="shared" si="21"/>
        <v>12613.320000000003</v>
      </c>
    </row>
    <row r="67" spans="1:17" s="14" customFormat="1" ht="45" customHeight="1" x14ac:dyDescent="0.45">
      <c r="A67" s="94">
        <v>45140</v>
      </c>
      <c r="B67" s="110"/>
      <c r="C67" s="59" t="s">
        <v>6</v>
      </c>
      <c r="D67" s="95"/>
      <c r="E67" s="96"/>
      <c r="F67" s="95"/>
      <c r="G67" s="95"/>
      <c r="H67" s="95">
        <f t="shared" si="0"/>
        <v>0</v>
      </c>
      <c r="I67" s="26" t="s">
        <v>34</v>
      </c>
      <c r="J67" s="98"/>
      <c r="K67" s="99"/>
      <c r="L67" s="95"/>
      <c r="M67" s="95"/>
      <c r="N67" s="95">
        <v>36.96</v>
      </c>
      <c r="O67" s="98"/>
      <c r="P67" s="100">
        <f t="shared" si="20"/>
        <v>36.96</v>
      </c>
      <c r="Q67" s="101">
        <f t="shared" si="21"/>
        <v>12576.360000000004</v>
      </c>
    </row>
    <row r="68" spans="1:17" s="14" customFormat="1" ht="45" customHeight="1" x14ac:dyDescent="0.45">
      <c r="A68" s="94">
        <v>45154</v>
      </c>
      <c r="B68" s="103" t="s">
        <v>73</v>
      </c>
      <c r="C68" s="59" t="s">
        <v>6</v>
      </c>
      <c r="D68" s="95"/>
      <c r="E68" s="96"/>
      <c r="F68" s="95"/>
      <c r="G68" s="95"/>
      <c r="H68" s="95">
        <f t="shared" si="0"/>
        <v>0</v>
      </c>
      <c r="I68" s="26" t="s">
        <v>23</v>
      </c>
      <c r="J68" s="98"/>
      <c r="K68" s="99"/>
      <c r="L68" s="95">
        <v>719.88</v>
      </c>
      <c r="M68" s="95"/>
      <c r="N68" s="95"/>
      <c r="O68" s="98"/>
      <c r="P68" s="100">
        <f t="shared" ref="P68:P69" si="22">SUM(J68:O68)</f>
        <v>719.88</v>
      </c>
      <c r="Q68" s="101">
        <f t="shared" ref="Q68:Q69" si="23">Q67+H68-P68</f>
        <v>11856.480000000005</v>
      </c>
    </row>
    <row r="69" spans="1:17" s="14" customFormat="1" ht="45" customHeight="1" x14ac:dyDescent="0.45">
      <c r="A69" s="94">
        <v>45155</v>
      </c>
      <c r="B69" s="102" t="s">
        <v>74</v>
      </c>
      <c r="C69" s="59" t="s">
        <v>24</v>
      </c>
      <c r="D69" s="95">
        <v>100</v>
      </c>
      <c r="E69" s="96"/>
      <c r="F69" s="95"/>
      <c r="G69" s="95"/>
      <c r="H69" s="95">
        <f t="shared" ref="H69:H125" si="24">SUM(D69:G69)</f>
        <v>100</v>
      </c>
      <c r="I69" s="26" t="s">
        <v>6</v>
      </c>
      <c r="J69" s="98"/>
      <c r="K69" s="99"/>
      <c r="L69" s="95"/>
      <c r="M69" s="95"/>
      <c r="N69" s="95"/>
      <c r="O69" s="98"/>
      <c r="P69" s="100">
        <f t="shared" si="22"/>
        <v>0</v>
      </c>
      <c r="Q69" s="101">
        <f t="shared" si="23"/>
        <v>11956.480000000005</v>
      </c>
    </row>
    <row r="70" spans="1:17" s="14" customFormat="1" ht="45" customHeight="1" x14ac:dyDescent="0.45">
      <c r="A70" s="94">
        <v>45159</v>
      </c>
      <c r="B70" s="103" t="s">
        <v>75</v>
      </c>
      <c r="C70" s="59" t="s">
        <v>6</v>
      </c>
      <c r="D70" s="95"/>
      <c r="E70" s="96"/>
      <c r="F70" s="95"/>
      <c r="G70" s="95"/>
      <c r="H70" s="95">
        <f t="shared" si="24"/>
        <v>0</v>
      </c>
      <c r="I70" s="26" t="s">
        <v>25</v>
      </c>
      <c r="J70" s="98">
        <v>400</v>
      </c>
      <c r="K70" s="99"/>
      <c r="L70" s="95"/>
      <c r="M70" s="95"/>
      <c r="N70" s="95"/>
      <c r="O70" s="98"/>
      <c r="P70" s="100">
        <f t="shared" ref="P70" si="25">SUM(J70:O70)</f>
        <v>400</v>
      </c>
      <c r="Q70" s="101">
        <f t="shared" ref="Q70" si="26">Q69+H70-P70</f>
        <v>11556.480000000005</v>
      </c>
    </row>
    <row r="71" spans="1:17" s="14" customFormat="1" ht="45" customHeight="1" x14ac:dyDescent="0.45">
      <c r="A71" s="94">
        <v>45159</v>
      </c>
      <c r="B71" s="102" t="s">
        <v>74</v>
      </c>
      <c r="C71" s="59" t="s">
        <v>26</v>
      </c>
      <c r="D71" s="95">
        <v>5</v>
      </c>
      <c r="E71" s="96"/>
      <c r="F71" s="95"/>
      <c r="G71" s="95"/>
      <c r="H71" s="95">
        <f t="shared" si="24"/>
        <v>5</v>
      </c>
      <c r="I71" s="26" t="s">
        <v>6</v>
      </c>
      <c r="J71" s="98"/>
      <c r="K71" s="99"/>
      <c r="L71" s="95"/>
      <c r="M71" s="95"/>
      <c r="N71" s="95"/>
      <c r="O71" s="98"/>
      <c r="P71" s="100">
        <f>SUM(J71:O71)</f>
        <v>0</v>
      </c>
      <c r="Q71" s="101">
        <f>Q70+H71-P71</f>
        <v>11561.480000000005</v>
      </c>
    </row>
    <row r="72" spans="1:17" s="14" customFormat="1" ht="45" customHeight="1" x14ac:dyDescent="0.45">
      <c r="A72" s="94">
        <v>45167</v>
      </c>
      <c r="B72" s="102" t="s">
        <v>74</v>
      </c>
      <c r="C72" s="59" t="s">
        <v>28</v>
      </c>
      <c r="D72" s="95">
        <v>10</v>
      </c>
      <c r="E72" s="96"/>
      <c r="F72" s="95"/>
      <c r="G72" s="95"/>
      <c r="H72" s="95">
        <f t="shared" si="24"/>
        <v>10</v>
      </c>
      <c r="I72" s="26" t="s">
        <v>6</v>
      </c>
      <c r="J72" s="98"/>
      <c r="K72" s="99"/>
      <c r="L72" s="95"/>
      <c r="M72" s="95"/>
      <c r="N72" s="95"/>
      <c r="O72" s="98"/>
      <c r="P72" s="100">
        <f t="shared" ref="P72:P78" si="27">SUM(J72:O72)</f>
        <v>0</v>
      </c>
      <c r="Q72" s="101">
        <f t="shared" ref="Q72:Q78" si="28">Q71+H72-P72</f>
        <v>11571.480000000005</v>
      </c>
    </row>
    <row r="73" spans="1:17" s="14" customFormat="1" ht="45" customHeight="1" x14ac:dyDescent="0.45">
      <c r="A73" s="94">
        <v>45167</v>
      </c>
      <c r="B73" s="102" t="s">
        <v>92</v>
      </c>
      <c r="C73" s="59" t="s">
        <v>76</v>
      </c>
      <c r="D73" s="95"/>
      <c r="E73" s="96">
        <v>50</v>
      </c>
      <c r="F73" s="95"/>
      <c r="G73" s="95"/>
      <c r="H73" s="95">
        <f t="shared" si="24"/>
        <v>50</v>
      </c>
      <c r="I73" s="26" t="s">
        <v>6</v>
      </c>
      <c r="J73" s="98"/>
      <c r="K73" s="99"/>
      <c r="L73" s="95"/>
      <c r="M73" s="95"/>
      <c r="N73" s="95"/>
      <c r="O73" s="98"/>
      <c r="P73" s="100">
        <f t="shared" si="27"/>
        <v>0</v>
      </c>
      <c r="Q73" s="101">
        <f t="shared" si="28"/>
        <v>11621.480000000005</v>
      </c>
    </row>
    <row r="74" spans="1:17" s="14" customFormat="1" ht="45" customHeight="1" x14ac:dyDescent="0.45">
      <c r="A74" s="94">
        <v>45167</v>
      </c>
      <c r="B74" s="102" t="s">
        <v>93</v>
      </c>
      <c r="C74" s="59" t="s">
        <v>77</v>
      </c>
      <c r="D74" s="95"/>
      <c r="E74" s="96">
        <v>100</v>
      </c>
      <c r="F74" s="95"/>
      <c r="G74" s="95"/>
      <c r="H74" s="95">
        <f t="shared" si="24"/>
        <v>100</v>
      </c>
      <c r="I74" s="26" t="s">
        <v>6</v>
      </c>
      <c r="J74" s="98"/>
      <c r="K74" s="99"/>
      <c r="L74" s="95"/>
      <c r="M74" s="95"/>
      <c r="N74" s="95"/>
      <c r="O74" s="98"/>
      <c r="P74" s="100">
        <f t="shared" si="27"/>
        <v>0</v>
      </c>
      <c r="Q74" s="101">
        <f t="shared" si="28"/>
        <v>11721.480000000005</v>
      </c>
    </row>
    <row r="75" spans="1:17" s="14" customFormat="1" ht="45" customHeight="1" x14ac:dyDescent="0.45">
      <c r="A75" s="94">
        <v>45173</v>
      </c>
      <c r="B75" s="109" t="s">
        <v>109</v>
      </c>
      <c r="C75" s="59" t="s">
        <v>6</v>
      </c>
      <c r="D75" s="95"/>
      <c r="E75" s="96"/>
      <c r="F75" s="95"/>
      <c r="G75" s="95"/>
      <c r="H75" s="95">
        <f t="shared" si="24"/>
        <v>0</v>
      </c>
      <c r="I75" s="26" t="s">
        <v>34</v>
      </c>
      <c r="J75" s="98"/>
      <c r="K75" s="99"/>
      <c r="L75" s="95"/>
      <c r="M75" s="95"/>
      <c r="N75" s="95">
        <v>1.03</v>
      </c>
      <c r="O75" s="98"/>
      <c r="P75" s="100">
        <f t="shared" si="27"/>
        <v>1.03</v>
      </c>
      <c r="Q75" s="101">
        <f t="shared" si="28"/>
        <v>11720.450000000004</v>
      </c>
    </row>
    <row r="76" spans="1:17" s="14" customFormat="1" ht="45" customHeight="1" x14ac:dyDescent="0.45">
      <c r="A76" s="94">
        <v>45173</v>
      </c>
      <c r="B76" s="110"/>
      <c r="C76" s="59" t="s">
        <v>6</v>
      </c>
      <c r="D76" s="95"/>
      <c r="E76" s="96"/>
      <c r="F76" s="95"/>
      <c r="G76" s="95"/>
      <c r="H76" s="95">
        <f t="shared" si="24"/>
        <v>0</v>
      </c>
      <c r="I76" s="26" t="s">
        <v>34</v>
      </c>
      <c r="J76" s="98"/>
      <c r="K76" s="99"/>
      <c r="L76" s="95"/>
      <c r="M76" s="95"/>
      <c r="N76" s="95">
        <v>37.47</v>
      </c>
      <c r="O76" s="98"/>
      <c r="P76" s="100">
        <f t="shared" si="27"/>
        <v>37.47</v>
      </c>
      <c r="Q76" s="101">
        <f t="shared" si="28"/>
        <v>11682.980000000005</v>
      </c>
    </row>
    <row r="77" spans="1:17" s="14" customFormat="1" ht="45" customHeight="1" x14ac:dyDescent="0.45">
      <c r="A77" s="94">
        <v>45173</v>
      </c>
      <c r="B77" s="102" t="s">
        <v>94</v>
      </c>
      <c r="C77" s="59" t="s">
        <v>105</v>
      </c>
      <c r="D77" s="95"/>
      <c r="E77" s="96">
        <v>250</v>
      </c>
      <c r="F77" s="95"/>
      <c r="G77" s="95"/>
      <c r="H77" s="95">
        <f t="shared" si="24"/>
        <v>250</v>
      </c>
      <c r="I77" s="26" t="s">
        <v>6</v>
      </c>
      <c r="J77" s="98"/>
      <c r="K77" s="99"/>
      <c r="L77" s="95"/>
      <c r="M77" s="95"/>
      <c r="N77" s="95"/>
      <c r="O77" s="98"/>
      <c r="P77" s="100">
        <f t="shared" si="27"/>
        <v>0</v>
      </c>
      <c r="Q77" s="101">
        <f t="shared" si="28"/>
        <v>11932.980000000005</v>
      </c>
    </row>
    <row r="78" spans="1:17" s="14" customFormat="1" ht="45" customHeight="1" x14ac:dyDescent="0.45">
      <c r="A78" s="94">
        <v>45174</v>
      </c>
      <c r="B78" s="102" t="s">
        <v>95</v>
      </c>
      <c r="C78" s="59" t="s">
        <v>78</v>
      </c>
      <c r="D78" s="95"/>
      <c r="E78" s="96">
        <v>50</v>
      </c>
      <c r="F78" s="95"/>
      <c r="G78" s="95"/>
      <c r="H78" s="95">
        <f t="shared" si="24"/>
        <v>50</v>
      </c>
      <c r="I78" s="26" t="s">
        <v>6</v>
      </c>
      <c r="J78" s="98"/>
      <c r="K78" s="99"/>
      <c r="L78" s="95"/>
      <c r="M78" s="95"/>
      <c r="N78" s="95"/>
      <c r="O78" s="98"/>
      <c r="P78" s="100">
        <f t="shared" si="27"/>
        <v>0</v>
      </c>
      <c r="Q78" s="101">
        <f t="shared" si="28"/>
        <v>11982.980000000005</v>
      </c>
    </row>
    <row r="79" spans="1:17" s="14" customFormat="1" ht="45" customHeight="1" x14ac:dyDescent="0.45">
      <c r="A79" s="94">
        <v>45181</v>
      </c>
      <c r="B79" s="102" t="s">
        <v>110</v>
      </c>
      <c r="C79" s="59" t="s">
        <v>108</v>
      </c>
      <c r="D79" s="95"/>
      <c r="E79" s="96">
        <v>50</v>
      </c>
      <c r="F79" s="95"/>
      <c r="G79" s="95"/>
      <c r="H79" s="95">
        <f t="shared" si="24"/>
        <v>50</v>
      </c>
      <c r="I79" s="26" t="s">
        <v>6</v>
      </c>
      <c r="J79" s="98"/>
      <c r="K79" s="99"/>
      <c r="L79" s="95"/>
      <c r="M79" s="95"/>
      <c r="N79" s="95"/>
      <c r="O79" s="98"/>
      <c r="P79" s="100">
        <f t="shared" ref="P79:P82" si="29">SUM(J79:O79)</f>
        <v>0</v>
      </c>
      <c r="Q79" s="101">
        <f t="shared" ref="Q79:Q82" si="30">Q78+H79-P79</f>
        <v>12032.980000000005</v>
      </c>
    </row>
    <row r="80" spans="1:17" s="14" customFormat="1" ht="45" customHeight="1" x14ac:dyDescent="0.45">
      <c r="A80" s="94">
        <v>45182</v>
      </c>
      <c r="B80" s="102" t="s">
        <v>111</v>
      </c>
      <c r="C80" s="59" t="s">
        <v>107</v>
      </c>
      <c r="D80" s="95"/>
      <c r="E80" s="96">
        <v>50</v>
      </c>
      <c r="F80" s="95"/>
      <c r="G80" s="95"/>
      <c r="H80" s="95">
        <f t="shared" si="24"/>
        <v>50</v>
      </c>
      <c r="I80" s="26" t="s">
        <v>6</v>
      </c>
      <c r="J80" s="98"/>
      <c r="K80" s="99"/>
      <c r="L80" s="95"/>
      <c r="M80" s="95"/>
      <c r="N80" s="95"/>
      <c r="O80" s="98"/>
      <c r="P80" s="100">
        <f t="shared" si="29"/>
        <v>0</v>
      </c>
      <c r="Q80" s="101">
        <f t="shared" si="30"/>
        <v>12082.980000000005</v>
      </c>
    </row>
    <row r="81" spans="1:17" s="14" customFormat="1" ht="45" customHeight="1" x14ac:dyDescent="0.45">
      <c r="A81" s="94">
        <v>45184</v>
      </c>
      <c r="B81" s="102" t="s">
        <v>112</v>
      </c>
      <c r="C81" s="59" t="s">
        <v>97</v>
      </c>
      <c r="D81" s="95"/>
      <c r="E81" s="96">
        <v>50</v>
      </c>
      <c r="F81" s="95"/>
      <c r="G81" s="95"/>
      <c r="H81" s="95">
        <f t="shared" si="24"/>
        <v>50</v>
      </c>
      <c r="I81" s="26" t="s">
        <v>6</v>
      </c>
      <c r="J81" s="98"/>
      <c r="K81" s="99"/>
      <c r="L81" s="95"/>
      <c r="M81" s="95"/>
      <c r="N81" s="95"/>
      <c r="O81" s="98"/>
      <c r="P81" s="100">
        <f t="shared" si="29"/>
        <v>0</v>
      </c>
      <c r="Q81" s="101">
        <f t="shared" si="30"/>
        <v>12132.980000000005</v>
      </c>
    </row>
    <row r="82" spans="1:17" s="14" customFormat="1" ht="45" customHeight="1" x14ac:dyDescent="0.45">
      <c r="A82" s="94">
        <v>45184</v>
      </c>
      <c r="B82" s="102" t="s">
        <v>113</v>
      </c>
      <c r="C82" s="59" t="s">
        <v>96</v>
      </c>
      <c r="D82" s="95"/>
      <c r="E82" s="96">
        <v>50</v>
      </c>
      <c r="F82" s="95"/>
      <c r="G82" s="95"/>
      <c r="H82" s="95">
        <f t="shared" si="24"/>
        <v>50</v>
      </c>
      <c r="I82" s="26" t="s">
        <v>6</v>
      </c>
      <c r="J82" s="98"/>
      <c r="K82" s="99"/>
      <c r="L82" s="95"/>
      <c r="M82" s="95"/>
      <c r="N82" s="95"/>
      <c r="O82" s="98"/>
      <c r="P82" s="100">
        <f t="shared" si="29"/>
        <v>0</v>
      </c>
      <c r="Q82" s="101">
        <f t="shared" si="30"/>
        <v>12182.980000000005</v>
      </c>
    </row>
    <row r="83" spans="1:17" s="14" customFormat="1" ht="45" customHeight="1" x14ac:dyDescent="0.45">
      <c r="A83" s="94">
        <v>45187</v>
      </c>
      <c r="B83" s="102" t="s">
        <v>115</v>
      </c>
      <c r="C83" s="59" t="s">
        <v>98</v>
      </c>
      <c r="D83" s="95"/>
      <c r="E83" s="96">
        <v>50</v>
      </c>
      <c r="F83" s="95"/>
      <c r="G83" s="95"/>
      <c r="H83" s="95">
        <f>SUM(D83:G83)</f>
        <v>50</v>
      </c>
      <c r="I83" s="26" t="s">
        <v>6</v>
      </c>
      <c r="J83" s="98"/>
      <c r="K83" s="99"/>
      <c r="L83" s="95"/>
      <c r="M83" s="95"/>
      <c r="N83" s="95"/>
      <c r="O83" s="98"/>
      <c r="P83" s="100">
        <f>SUM(J83:O83)</f>
        <v>0</v>
      </c>
      <c r="Q83" s="101">
        <f>Q82+H83-P83</f>
        <v>12232.980000000005</v>
      </c>
    </row>
    <row r="84" spans="1:17" s="14" customFormat="1" ht="45" customHeight="1" x14ac:dyDescent="0.45">
      <c r="A84" s="94">
        <v>45187</v>
      </c>
      <c r="B84" s="102" t="s">
        <v>114</v>
      </c>
      <c r="C84" s="59" t="s">
        <v>24</v>
      </c>
      <c r="D84" s="95">
        <v>100</v>
      </c>
      <c r="E84" s="96"/>
      <c r="F84" s="95"/>
      <c r="G84" s="95"/>
      <c r="H84" s="95">
        <f>SUM(D84:G84)</f>
        <v>100</v>
      </c>
      <c r="I84" s="26" t="s">
        <v>6</v>
      </c>
      <c r="J84" s="98"/>
      <c r="K84" s="99"/>
      <c r="L84" s="95"/>
      <c r="M84" s="95"/>
      <c r="N84" s="95"/>
      <c r="O84" s="98"/>
      <c r="P84" s="100">
        <f>SUM(J84:O84)</f>
        <v>0</v>
      </c>
      <c r="Q84" s="101">
        <f>Q83+H84-P84</f>
        <v>12332.980000000005</v>
      </c>
    </row>
    <row r="85" spans="1:17" s="14" customFormat="1" ht="45" customHeight="1" x14ac:dyDescent="0.45">
      <c r="A85" s="94">
        <v>45188</v>
      </c>
      <c r="B85" s="103" t="s">
        <v>116</v>
      </c>
      <c r="C85" s="59" t="s">
        <v>6</v>
      </c>
      <c r="D85" s="95"/>
      <c r="E85" s="96"/>
      <c r="F85" s="95"/>
      <c r="G85" s="95"/>
      <c r="H85" s="95">
        <f t="shared" si="24"/>
        <v>0</v>
      </c>
      <c r="I85" s="26" t="s">
        <v>25</v>
      </c>
      <c r="J85" s="98">
        <v>400</v>
      </c>
      <c r="K85" s="99"/>
      <c r="L85" s="95"/>
      <c r="M85" s="95"/>
      <c r="N85" s="95"/>
      <c r="O85" s="98"/>
      <c r="P85" s="100">
        <f t="shared" ref="P85:P93" si="31">SUM(J85:O85)</f>
        <v>400</v>
      </c>
      <c r="Q85" s="101">
        <f t="shared" ref="Q85:Q93" si="32">Q84+H85-P85</f>
        <v>11932.980000000005</v>
      </c>
    </row>
    <row r="86" spans="1:17" s="14" customFormat="1" ht="45" customHeight="1" x14ac:dyDescent="0.45">
      <c r="A86" s="94">
        <v>45188</v>
      </c>
      <c r="B86" s="102" t="s">
        <v>117</v>
      </c>
      <c r="C86" s="59" t="s">
        <v>148</v>
      </c>
      <c r="D86" s="95"/>
      <c r="E86" s="96">
        <v>50</v>
      </c>
      <c r="F86" s="95"/>
      <c r="G86" s="95"/>
      <c r="H86" s="95">
        <f t="shared" si="24"/>
        <v>50</v>
      </c>
      <c r="I86" s="26" t="s">
        <v>6</v>
      </c>
      <c r="J86" s="98"/>
      <c r="K86" s="99"/>
      <c r="L86" s="95"/>
      <c r="M86" s="95"/>
      <c r="N86" s="95"/>
      <c r="O86" s="98"/>
      <c r="P86" s="100">
        <f t="shared" si="31"/>
        <v>0</v>
      </c>
      <c r="Q86" s="101">
        <f t="shared" si="32"/>
        <v>11982.980000000005</v>
      </c>
    </row>
    <row r="87" spans="1:17" s="14" customFormat="1" ht="45" customHeight="1" x14ac:dyDescent="0.45">
      <c r="A87" s="94">
        <v>45189</v>
      </c>
      <c r="B87" s="102" t="s">
        <v>114</v>
      </c>
      <c r="C87" s="59" t="s">
        <v>26</v>
      </c>
      <c r="D87" s="95">
        <v>5</v>
      </c>
      <c r="E87" s="96"/>
      <c r="F87" s="95"/>
      <c r="G87" s="95"/>
      <c r="H87" s="95">
        <f t="shared" si="24"/>
        <v>5</v>
      </c>
      <c r="I87" s="26" t="s">
        <v>6</v>
      </c>
      <c r="J87" s="98"/>
      <c r="K87" s="99"/>
      <c r="L87" s="95"/>
      <c r="M87" s="95"/>
      <c r="N87" s="95"/>
      <c r="O87" s="98"/>
      <c r="P87" s="100">
        <f t="shared" si="31"/>
        <v>0</v>
      </c>
      <c r="Q87" s="101">
        <f t="shared" si="32"/>
        <v>11987.980000000005</v>
      </c>
    </row>
    <row r="88" spans="1:17" s="14" customFormat="1" ht="45" customHeight="1" x14ac:dyDescent="0.45">
      <c r="A88" s="94">
        <v>45190</v>
      </c>
      <c r="B88" s="102" t="s">
        <v>119</v>
      </c>
      <c r="C88" s="59" t="s">
        <v>118</v>
      </c>
      <c r="D88" s="95"/>
      <c r="E88" s="96">
        <v>50</v>
      </c>
      <c r="F88" s="95"/>
      <c r="G88" s="95"/>
      <c r="H88" s="95">
        <f t="shared" si="24"/>
        <v>50</v>
      </c>
      <c r="I88" s="26" t="s">
        <v>6</v>
      </c>
      <c r="J88" s="98"/>
      <c r="K88" s="99"/>
      <c r="L88" s="95"/>
      <c r="M88" s="95"/>
      <c r="N88" s="95"/>
      <c r="O88" s="98"/>
      <c r="P88" s="100">
        <f t="shared" si="31"/>
        <v>0</v>
      </c>
      <c r="Q88" s="101">
        <f t="shared" si="32"/>
        <v>12037.980000000005</v>
      </c>
    </row>
    <row r="89" spans="1:17" s="14" customFormat="1" ht="45" customHeight="1" x14ac:dyDescent="0.45">
      <c r="A89" s="94">
        <v>45190</v>
      </c>
      <c r="B89" s="102" t="s">
        <v>120</v>
      </c>
      <c r="C89" s="59" t="s">
        <v>149</v>
      </c>
      <c r="D89" s="95"/>
      <c r="E89" s="96">
        <v>50</v>
      </c>
      <c r="F89" s="95"/>
      <c r="G89" s="95"/>
      <c r="H89" s="95">
        <f t="shared" si="24"/>
        <v>50</v>
      </c>
      <c r="I89" s="26" t="s">
        <v>6</v>
      </c>
      <c r="J89" s="98"/>
      <c r="K89" s="99"/>
      <c r="L89" s="95"/>
      <c r="M89" s="95"/>
      <c r="N89" s="95"/>
      <c r="O89" s="98"/>
      <c r="P89" s="100">
        <f t="shared" si="31"/>
        <v>0</v>
      </c>
      <c r="Q89" s="101">
        <f t="shared" si="32"/>
        <v>12087.980000000005</v>
      </c>
    </row>
    <row r="90" spans="1:17" s="14" customFormat="1" ht="45" customHeight="1" x14ac:dyDescent="0.45">
      <c r="A90" s="94">
        <v>45190</v>
      </c>
      <c r="B90" s="102" t="s">
        <v>121</v>
      </c>
      <c r="C90" s="59" t="s">
        <v>150</v>
      </c>
      <c r="D90" s="95"/>
      <c r="E90" s="96">
        <v>200</v>
      </c>
      <c r="F90" s="95"/>
      <c r="G90" s="95"/>
      <c r="H90" s="95">
        <f t="shared" si="24"/>
        <v>200</v>
      </c>
      <c r="I90" s="26" t="s">
        <v>6</v>
      </c>
      <c r="J90" s="98"/>
      <c r="K90" s="99"/>
      <c r="L90" s="95"/>
      <c r="M90" s="95"/>
      <c r="N90" s="95"/>
      <c r="O90" s="98"/>
      <c r="P90" s="100">
        <f t="shared" si="31"/>
        <v>0</v>
      </c>
      <c r="Q90" s="101">
        <f t="shared" si="32"/>
        <v>12287.980000000005</v>
      </c>
    </row>
    <row r="91" spans="1:17" s="14" customFormat="1" ht="45" customHeight="1" x14ac:dyDescent="0.45">
      <c r="A91" s="94">
        <v>45195</v>
      </c>
      <c r="B91" s="102" t="s">
        <v>114</v>
      </c>
      <c r="C91" s="59" t="s">
        <v>28</v>
      </c>
      <c r="D91" s="95">
        <v>10</v>
      </c>
      <c r="E91" s="96"/>
      <c r="F91" s="95"/>
      <c r="G91" s="95"/>
      <c r="H91" s="95">
        <f t="shared" si="24"/>
        <v>10</v>
      </c>
      <c r="I91" s="26" t="s">
        <v>6</v>
      </c>
      <c r="J91" s="98"/>
      <c r="K91" s="99"/>
      <c r="L91" s="95"/>
      <c r="M91" s="95"/>
      <c r="N91" s="95"/>
      <c r="O91" s="98"/>
      <c r="P91" s="100">
        <f t="shared" si="31"/>
        <v>0</v>
      </c>
      <c r="Q91" s="101">
        <f t="shared" si="32"/>
        <v>12297.980000000005</v>
      </c>
    </row>
    <row r="92" spans="1:17" s="14" customFormat="1" ht="45" customHeight="1" x14ac:dyDescent="0.45">
      <c r="A92" s="94">
        <v>45195</v>
      </c>
      <c r="B92" s="102" t="s">
        <v>122</v>
      </c>
      <c r="C92" s="59" t="s">
        <v>123</v>
      </c>
      <c r="D92" s="95"/>
      <c r="E92" s="96">
        <v>11526</v>
      </c>
      <c r="F92" s="95"/>
      <c r="G92" s="95"/>
      <c r="H92" s="95">
        <f t="shared" si="24"/>
        <v>11526</v>
      </c>
      <c r="I92" s="26" t="s">
        <v>6</v>
      </c>
      <c r="J92" s="98"/>
      <c r="K92" s="99"/>
      <c r="L92" s="95"/>
      <c r="M92" s="95"/>
      <c r="N92" s="95"/>
      <c r="O92" s="98"/>
      <c r="P92" s="100">
        <f t="shared" si="31"/>
        <v>0</v>
      </c>
      <c r="Q92" s="101">
        <f t="shared" si="32"/>
        <v>23823.980000000003</v>
      </c>
    </row>
    <row r="93" spans="1:17" s="14" customFormat="1" ht="45" customHeight="1" x14ac:dyDescent="0.45">
      <c r="A93" s="94">
        <v>45198</v>
      </c>
      <c r="B93" s="102" t="s">
        <v>124</v>
      </c>
      <c r="C93" s="59" t="s">
        <v>147</v>
      </c>
      <c r="D93" s="95"/>
      <c r="E93" s="96">
        <v>200</v>
      </c>
      <c r="F93" s="95"/>
      <c r="G93" s="95"/>
      <c r="H93" s="95">
        <f t="shared" si="24"/>
        <v>200</v>
      </c>
      <c r="I93" s="26" t="s">
        <v>6</v>
      </c>
      <c r="J93" s="98"/>
      <c r="K93" s="99"/>
      <c r="L93" s="95"/>
      <c r="M93" s="95"/>
      <c r="N93" s="95"/>
      <c r="O93" s="98"/>
      <c r="P93" s="100">
        <f t="shared" si="31"/>
        <v>0</v>
      </c>
      <c r="Q93" s="101">
        <f t="shared" si="32"/>
        <v>24023.980000000003</v>
      </c>
    </row>
    <row r="94" spans="1:17" s="14" customFormat="1" ht="45" customHeight="1" x14ac:dyDescent="0.45">
      <c r="A94" s="94">
        <v>45201</v>
      </c>
      <c r="B94" s="109" t="s">
        <v>125</v>
      </c>
      <c r="C94" s="59" t="s">
        <v>6</v>
      </c>
      <c r="D94" s="95"/>
      <c r="E94" s="96"/>
      <c r="F94" s="95"/>
      <c r="G94" s="95"/>
      <c r="H94" s="95">
        <f t="shared" si="24"/>
        <v>0</v>
      </c>
      <c r="I94" s="26" t="s">
        <v>34</v>
      </c>
      <c r="J94" s="98"/>
      <c r="K94" s="99"/>
      <c r="L94" s="95"/>
      <c r="M94" s="95"/>
      <c r="N94" s="95">
        <v>1.07</v>
      </c>
      <c r="O94" s="98"/>
      <c r="P94" s="100">
        <f t="shared" ref="P94:P105" si="33">SUM(J94:O94)</f>
        <v>1.07</v>
      </c>
      <c r="Q94" s="101">
        <f t="shared" ref="Q94:Q105" si="34">Q93+H94-P94</f>
        <v>24022.910000000003</v>
      </c>
    </row>
    <row r="95" spans="1:17" s="14" customFormat="1" ht="45" customHeight="1" x14ac:dyDescent="0.45">
      <c r="A95" s="94">
        <v>45201</v>
      </c>
      <c r="B95" s="110"/>
      <c r="C95" s="59" t="s">
        <v>6</v>
      </c>
      <c r="D95" s="95"/>
      <c r="E95" s="96"/>
      <c r="F95" s="95"/>
      <c r="G95" s="95"/>
      <c r="H95" s="95">
        <f t="shared" si="24"/>
        <v>0</v>
      </c>
      <c r="I95" s="26" t="s">
        <v>34</v>
      </c>
      <c r="J95" s="98"/>
      <c r="K95" s="99"/>
      <c r="L95" s="95"/>
      <c r="M95" s="95"/>
      <c r="N95" s="95">
        <v>38.92</v>
      </c>
      <c r="O95" s="98"/>
      <c r="P95" s="100">
        <f t="shared" si="33"/>
        <v>38.92</v>
      </c>
      <c r="Q95" s="101">
        <f t="shared" si="34"/>
        <v>23983.990000000005</v>
      </c>
    </row>
    <row r="96" spans="1:17" s="14" customFormat="1" ht="45" customHeight="1" x14ac:dyDescent="0.45">
      <c r="A96" s="94">
        <v>45210</v>
      </c>
      <c r="B96" s="102" t="s">
        <v>126</v>
      </c>
      <c r="C96" s="59" t="s">
        <v>131</v>
      </c>
      <c r="D96" s="95"/>
      <c r="E96" s="96">
        <v>150</v>
      </c>
      <c r="F96" s="95"/>
      <c r="G96" s="95"/>
      <c r="H96" s="95">
        <f t="shared" si="24"/>
        <v>150</v>
      </c>
      <c r="I96" s="26" t="s">
        <v>6</v>
      </c>
      <c r="J96" s="98"/>
      <c r="K96" s="99"/>
      <c r="L96" s="95"/>
      <c r="M96" s="95"/>
      <c r="N96" s="95"/>
      <c r="O96" s="98"/>
      <c r="P96" s="100">
        <f t="shared" si="33"/>
        <v>0</v>
      </c>
      <c r="Q96" s="101">
        <f t="shared" si="34"/>
        <v>24133.990000000005</v>
      </c>
    </row>
    <row r="97" spans="1:17" s="14" customFormat="1" ht="45" customHeight="1" x14ac:dyDescent="0.45">
      <c r="A97" s="94">
        <v>45210</v>
      </c>
      <c r="B97" s="102" t="s">
        <v>127</v>
      </c>
      <c r="C97" s="59" t="s">
        <v>132</v>
      </c>
      <c r="D97" s="95"/>
      <c r="E97" s="96">
        <v>150</v>
      </c>
      <c r="F97" s="95"/>
      <c r="G97" s="95"/>
      <c r="H97" s="95">
        <f t="shared" si="24"/>
        <v>150</v>
      </c>
      <c r="I97" s="26" t="s">
        <v>6</v>
      </c>
      <c r="J97" s="98"/>
      <c r="K97" s="99"/>
      <c r="L97" s="95"/>
      <c r="M97" s="95"/>
      <c r="N97" s="95"/>
      <c r="O97" s="98"/>
      <c r="P97" s="100">
        <f t="shared" si="33"/>
        <v>0</v>
      </c>
      <c r="Q97" s="101">
        <f t="shared" si="34"/>
        <v>24283.990000000005</v>
      </c>
    </row>
    <row r="98" spans="1:17" s="14" customFormat="1" ht="45" customHeight="1" x14ac:dyDescent="0.45">
      <c r="A98" s="94">
        <v>45210</v>
      </c>
      <c r="B98" s="102" t="s">
        <v>128</v>
      </c>
      <c r="C98" s="59" t="s">
        <v>133</v>
      </c>
      <c r="D98" s="95"/>
      <c r="E98" s="96">
        <v>150</v>
      </c>
      <c r="F98" s="95"/>
      <c r="G98" s="95"/>
      <c r="H98" s="95">
        <f t="shared" si="24"/>
        <v>150</v>
      </c>
      <c r="I98" s="26" t="s">
        <v>6</v>
      </c>
      <c r="J98" s="98"/>
      <c r="K98" s="99"/>
      <c r="L98" s="95"/>
      <c r="M98" s="95"/>
      <c r="N98" s="95"/>
      <c r="O98" s="98"/>
      <c r="P98" s="100">
        <f t="shared" si="33"/>
        <v>0</v>
      </c>
      <c r="Q98" s="101">
        <f t="shared" si="34"/>
        <v>24433.990000000005</v>
      </c>
    </row>
    <row r="99" spans="1:17" s="14" customFormat="1" ht="45" customHeight="1" x14ac:dyDescent="0.45">
      <c r="A99" s="94">
        <v>45210</v>
      </c>
      <c r="B99" s="102" t="s">
        <v>129</v>
      </c>
      <c r="C99" s="59" t="s">
        <v>135</v>
      </c>
      <c r="D99" s="95"/>
      <c r="E99" s="96">
        <v>200</v>
      </c>
      <c r="F99" s="95"/>
      <c r="G99" s="95"/>
      <c r="H99" s="95">
        <f t="shared" si="24"/>
        <v>200</v>
      </c>
      <c r="I99" s="26" t="s">
        <v>6</v>
      </c>
      <c r="J99" s="98"/>
      <c r="K99" s="99"/>
      <c r="L99" s="95"/>
      <c r="M99" s="95"/>
      <c r="N99" s="95"/>
      <c r="O99" s="98"/>
      <c r="P99" s="100">
        <f t="shared" si="33"/>
        <v>0</v>
      </c>
      <c r="Q99" s="101">
        <f t="shared" si="34"/>
        <v>24633.990000000005</v>
      </c>
    </row>
    <row r="100" spans="1:17" s="14" customFormat="1" ht="45" customHeight="1" x14ac:dyDescent="0.45">
      <c r="A100" s="94">
        <v>45210</v>
      </c>
      <c r="B100" s="102" t="s">
        <v>130</v>
      </c>
      <c r="C100" s="59" t="s">
        <v>134</v>
      </c>
      <c r="D100" s="95"/>
      <c r="E100" s="96">
        <v>250</v>
      </c>
      <c r="F100" s="95"/>
      <c r="G100" s="95"/>
      <c r="H100" s="95">
        <f t="shared" si="24"/>
        <v>250</v>
      </c>
      <c r="I100" s="26" t="s">
        <v>6</v>
      </c>
      <c r="J100" s="98"/>
      <c r="K100" s="99"/>
      <c r="L100" s="95"/>
      <c r="M100" s="95"/>
      <c r="N100" s="95"/>
      <c r="O100" s="98"/>
      <c r="P100" s="100">
        <f t="shared" si="33"/>
        <v>0</v>
      </c>
      <c r="Q100" s="101">
        <f t="shared" si="34"/>
        <v>24883.990000000005</v>
      </c>
    </row>
    <row r="101" spans="1:17" s="14" customFormat="1" ht="45" customHeight="1" x14ac:dyDescent="0.45">
      <c r="A101" s="94">
        <v>45211</v>
      </c>
      <c r="B101" s="103" t="s">
        <v>136</v>
      </c>
      <c r="C101" s="59" t="s">
        <v>6</v>
      </c>
      <c r="D101" s="95"/>
      <c r="E101" s="96"/>
      <c r="F101" s="95"/>
      <c r="G101" s="95"/>
      <c r="H101" s="95">
        <f t="shared" si="24"/>
        <v>0</v>
      </c>
      <c r="I101" s="26" t="s">
        <v>137</v>
      </c>
      <c r="J101" s="98"/>
      <c r="K101" s="99">
        <v>115</v>
      </c>
      <c r="L101" s="95"/>
      <c r="M101" s="95"/>
      <c r="N101" s="95"/>
      <c r="O101" s="98"/>
      <c r="P101" s="100">
        <f t="shared" si="33"/>
        <v>115</v>
      </c>
      <c r="Q101" s="101">
        <f t="shared" si="34"/>
        <v>24768.990000000005</v>
      </c>
    </row>
    <row r="102" spans="1:17" s="14" customFormat="1" ht="45" customHeight="1" x14ac:dyDescent="0.45">
      <c r="A102" s="94">
        <v>45215</v>
      </c>
      <c r="B102" s="103" t="s">
        <v>138</v>
      </c>
      <c r="C102" s="59" t="s">
        <v>6</v>
      </c>
      <c r="D102" s="95"/>
      <c r="E102" s="96"/>
      <c r="F102" s="95"/>
      <c r="G102" s="95"/>
      <c r="H102" s="95">
        <f t="shared" si="24"/>
        <v>0</v>
      </c>
      <c r="I102" s="26" t="s">
        <v>25</v>
      </c>
      <c r="J102" s="98">
        <v>400</v>
      </c>
      <c r="K102" s="99"/>
      <c r="L102" s="95"/>
      <c r="M102" s="95"/>
      <c r="N102" s="95"/>
      <c r="O102" s="98"/>
      <c r="P102" s="100">
        <f t="shared" si="33"/>
        <v>400</v>
      </c>
      <c r="Q102" s="101">
        <f t="shared" si="34"/>
        <v>24368.990000000005</v>
      </c>
    </row>
    <row r="103" spans="1:17" s="14" customFormat="1" ht="45" customHeight="1" x14ac:dyDescent="0.45">
      <c r="A103" s="94">
        <v>45217</v>
      </c>
      <c r="B103" s="102" t="s">
        <v>139</v>
      </c>
      <c r="C103" s="59" t="s">
        <v>24</v>
      </c>
      <c r="D103" s="95">
        <v>100</v>
      </c>
      <c r="E103" s="96"/>
      <c r="F103" s="95"/>
      <c r="G103" s="95"/>
      <c r="H103" s="95">
        <f t="shared" si="24"/>
        <v>100</v>
      </c>
      <c r="I103" s="26" t="s">
        <v>6</v>
      </c>
      <c r="J103" s="98"/>
      <c r="K103" s="99"/>
      <c r="L103" s="95"/>
      <c r="M103" s="95"/>
      <c r="N103" s="95"/>
      <c r="O103" s="98"/>
      <c r="P103" s="100">
        <f t="shared" si="33"/>
        <v>0</v>
      </c>
      <c r="Q103" s="101">
        <f t="shared" si="34"/>
        <v>24468.990000000005</v>
      </c>
    </row>
    <row r="104" spans="1:17" s="14" customFormat="1" ht="45" customHeight="1" x14ac:dyDescent="0.45">
      <c r="A104" s="94">
        <v>45219</v>
      </c>
      <c r="B104" s="102" t="s">
        <v>139</v>
      </c>
      <c r="C104" s="59" t="s">
        <v>26</v>
      </c>
      <c r="D104" s="95">
        <v>5</v>
      </c>
      <c r="E104" s="96"/>
      <c r="F104" s="95"/>
      <c r="G104" s="95"/>
      <c r="H104" s="95">
        <f t="shared" si="24"/>
        <v>5</v>
      </c>
      <c r="I104" s="26" t="s">
        <v>6</v>
      </c>
      <c r="J104" s="98"/>
      <c r="K104" s="99"/>
      <c r="L104" s="95"/>
      <c r="M104" s="95"/>
      <c r="N104" s="95"/>
      <c r="O104" s="98"/>
      <c r="P104" s="100">
        <f t="shared" si="33"/>
        <v>0</v>
      </c>
      <c r="Q104" s="101">
        <f t="shared" si="34"/>
        <v>24473.990000000005</v>
      </c>
    </row>
    <row r="105" spans="1:17" s="14" customFormat="1" ht="45" customHeight="1" x14ac:dyDescent="0.45">
      <c r="A105" s="94">
        <v>45225</v>
      </c>
      <c r="B105" s="103" t="s">
        <v>140</v>
      </c>
      <c r="C105" s="59" t="s">
        <v>6</v>
      </c>
      <c r="D105" s="95"/>
      <c r="E105" s="96"/>
      <c r="F105" s="95"/>
      <c r="G105" s="95"/>
      <c r="H105" s="95">
        <f t="shared" si="24"/>
        <v>0</v>
      </c>
      <c r="I105" s="26" t="s">
        <v>48</v>
      </c>
      <c r="J105" s="98"/>
      <c r="K105" s="99"/>
      <c r="L105" s="95"/>
      <c r="M105" s="95"/>
      <c r="N105" s="95">
        <v>179.98</v>
      </c>
      <c r="O105" s="98"/>
      <c r="P105" s="100">
        <f t="shared" si="33"/>
        <v>179.98</v>
      </c>
      <c r="Q105" s="101">
        <f t="shared" si="34"/>
        <v>24294.010000000006</v>
      </c>
    </row>
    <row r="106" spans="1:17" s="14" customFormat="1" ht="45" customHeight="1" x14ac:dyDescent="0.45">
      <c r="A106" s="94">
        <v>45225</v>
      </c>
      <c r="B106" s="102" t="s">
        <v>139</v>
      </c>
      <c r="C106" s="59" t="s">
        <v>28</v>
      </c>
      <c r="D106" s="95">
        <v>10</v>
      </c>
      <c r="E106" s="96"/>
      <c r="F106" s="95"/>
      <c r="G106" s="95"/>
      <c r="H106" s="95">
        <f t="shared" si="24"/>
        <v>10</v>
      </c>
      <c r="I106" s="26" t="s">
        <v>6</v>
      </c>
      <c r="J106" s="98"/>
      <c r="K106" s="99"/>
      <c r="L106" s="95"/>
      <c r="M106" s="95"/>
      <c r="N106" s="95"/>
      <c r="O106" s="98"/>
      <c r="P106" s="100">
        <f t="shared" ref="P106:P111" si="35">SUM(J106:O106)</f>
        <v>0</v>
      </c>
      <c r="Q106" s="101">
        <f t="shared" ref="Q106:Q111" si="36">Q105+H106-P106</f>
        <v>24304.010000000006</v>
      </c>
    </row>
    <row r="107" spans="1:17" s="14" customFormat="1" ht="45" customHeight="1" x14ac:dyDescent="0.45">
      <c r="A107" s="94">
        <v>45230</v>
      </c>
      <c r="B107" s="102" t="s">
        <v>141</v>
      </c>
      <c r="C107" s="59" t="s">
        <v>142</v>
      </c>
      <c r="D107" s="95"/>
      <c r="E107" s="96">
        <v>200</v>
      </c>
      <c r="F107" s="95"/>
      <c r="G107" s="95"/>
      <c r="H107" s="95">
        <f t="shared" si="24"/>
        <v>200</v>
      </c>
      <c r="I107" s="26" t="s">
        <v>6</v>
      </c>
      <c r="J107" s="98"/>
      <c r="K107" s="99"/>
      <c r="L107" s="95"/>
      <c r="M107" s="95"/>
      <c r="N107" s="95"/>
      <c r="O107" s="98"/>
      <c r="P107" s="100">
        <f t="shared" si="35"/>
        <v>0</v>
      </c>
      <c r="Q107" s="101">
        <f t="shared" si="36"/>
        <v>24504.010000000006</v>
      </c>
    </row>
    <row r="108" spans="1:17" s="14" customFormat="1" ht="45" customHeight="1" x14ac:dyDescent="0.45">
      <c r="A108" s="94">
        <v>45230</v>
      </c>
      <c r="B108" s="102" t="s">
        <v>139</v>
      </c>
      <c r="C108" s="59" t="s">
        <v>143</v>
      </c>
      <c r="D108" s="95"/>
      <c r="E108" s="96">
        <v>608.48</v>
      </c>
      <c r="F108" s="95"/>
      <c r="G108" s="95"/>
      <c r="H108" s="95">
        <f t="shared" si="24"/>
        <v>608.48</v>
      </c>
      <c r="I108" s="26" t="s">
        <v>6</v>
      </c>
      <c r="J108" s="98"/>
      <c r="K108" s="99"/>
      <c r="L108" s="95"/>
      <c r="M108" s="95"/>
      <c r="N108" s="95"/>
      <c r="O108" s="98"/>
      <c r="P108" s="100">
        <f t="shared" si="35"/>
        <v>0</v>
      </c>
      <c r="Q108" s="101">
        <f t="shared" si="36"/>
        <v>25112.490000000005</v>
      </c>
    </row>
    <row r="109" spans="1:17" s="14" customFormat="1" ht="45" customHeight="1" x14ac:dyDescent="0.45">
      <c r="A109" s="94">
        <v>45232</v>
      </c>
      <c r="B109" s="107" t="s">
        <v>155</v>
      </c>
      <c r="C109" s="59" t="s">
        <v>6</v>
      </c>
      <c r="D109" s="95"/>
      <c r="E109" s="96"/>
      <c r="F109" s="95"/>
      <c r="G109" s="95"/>
      <c r="H109" s="95">
        <f t="shared" si="24"/>
        <v>0</v>
      </c>
      <c r="I109" s="26" t="s">
        <v>34</v>
      </c>
      <c r="J109" s="98"/>
      <c r="K109" s="99"/>
      <c r="L109" s="95"/>
      <c r="M109" s="95"/>
      <c r="N109" s="95">
        <v>1.07</v>
      </c>
      <c r="O109" s="98"/>
      <c r="P109" s="100">
        <f t="shared" si="35"/>
        <v>1.07</v>
      </c>
      <c r="Q109" s="101">
        <f t="shared" si="36"/>
        <v>25111.420000000006</v>
      </c>
    </row>
    <row r="110" spans="1:17" s="14" customFormat="1" ht="45" customHeight="1" x14ac:dyDescent="0.45">
      <c r="A110" s="94">
        <v>45232</v>
      </c>
      <c r="B110" s="108"/>
      <c r="C110" s="59" t="s">
        <v>6</v>
      </c>
      <c r="D110" s="95"/>
      <c r="E110" s="96"/>
      <c r="F110" s="95"/>
      <c r="G110" s="95"/>
      <c r="H110" s="95">
        <f t="shared" si="24"/>
        <v>0</v>
      </c>
      <c r="I110" s="26" t="s">
        <v>34</v>
      </c>
      <c r="J110" s="98"/>
      <c r="K110" s="99"/>
      <c r="L110" s="95"/>
      <c r="M110" s="95"/>
      <c r="N110" s="95">
        <v>39.119999999999997</v>
      </c>
      <c r="O110" s="98"/>
      <c r="P110" s="100">
        <f t="shared" si="35"/>
        <v>39.119999999999997</v>
      </c>
      <c r="Q110" s="101">
        <f t="shared" si="36"/>
        <v>25072.300000000007</v>
      </c>
    </row>
    <row r="111" spans="1:17" s="14" customFormat="1" ht="45" customHeight="1" x14ac:dyDescent="0.45">
      <c r="A111" s="94">
        <v>45233</v>
      </c>
      <c r="B111" s="102" t="s">
        <v>144</v>
      </c>
      <c r="C111" s="59" t="s">
        <v>152</v>
      </c>
      <c r="D111" s="95"/>
      <c r="E111" s="96">
        <v>50</v>
      </c>
      <c r="F111" s="95"/>
      <c r="G111" s="95"/>
      <c r="H111" s="95">
        <f t="shared" si="24"/>
        <v>50</v>
      </c>
      <c r="I111" s="26" t="s">
        <v>6</v>
      </c>
      <c r="J111" s="98"/>
      <c r="K111" s="99"/>
      <c r="L111" s="95"/>
      <c r="M111" s="95"/>
      <c r="N111" s="95"/>
      <c r="O111" s="98"/>
      <c r="P111" s="100">
        <f t="shared" si="35"/>
        <v>0</v>
      </c>
      <c r="Q111" s="101">
        <f t="shared" si="36"/>
        <v>25122.300000000007</v>
      </c>
    </row>
    <row r="112" spans="1:17" s="14" customFormat="1" ht="45" customHeight="1" x14ac:dyDescent="0.45">
      <c r="A112" s="94">
        <v>45238</v>
      </c>
      <c r="B112" s="102" t="s">
        <v>145</v>
      </c>
      <c r="C112" s="59" t="s">
        <v>153</v>
      </c>
      <c r="D112" s="95"/>
      <c r="E112" s="96">
        <v>500</v>
      </c>
      <c r="F112" s="95"/>
      <c r="G112" s="95"/>
      <c r="H112" s="95">
        <f t="shared" si="24"/>
        <v>500</v>
      </c>
      <c r="I112" s="26" t="s">
        <v>6</v>
      </c>
      <c r="J112" s="98"/>
      <c r="K112" s="99"/>
      <c r="L112" s="95"/>
      <c r="M112" s="95"/>
      <c r="N112" s="95"/>
      <c r="O112" s="98"/>
      <c r="P112" s="100">
        <f t="shared" ref="P112" si="37">SUM(J112:O112)</f>
        <v>0</v>
      </c>
      <c r="Q112" s="101">
        <f t="shared" ref="Q112" si="38">Q111+H112-P112</f>
        <v>25622.300000000007</v>
      </c>
    </row>
    <row r="113" spans="1:17" s="14" customFormat="1" ht="45" customHeight="1" x14ac:dyDescent="0.45">
      <c r="A113" s="94">
        <v>45243</v>
      </c>
      <c r="B113" s="105" t="s">
        <v>156</v>
      </c>
      <c r="C113" s="59" t="s">
        <v>6</v>
      </c>
      <c r="D113" s="95"/>
      <c r="E113" s="96"/>
      <c r="F113" s="95"/>
      <c r="G113" s="95"/>
      <c r="H113" s="95">
        <f t="shared" si="24"/>
        <v>0</v>
      </c>
      <c r="I113" s="26" t="s">
        <v>25</v>
      </c>
      <c r="J113" s="98">
        <v>400</v>
      </c>
      <c r="K113" s="99"/>
      <c r="L113" s="95"/>
      <c r="M113" s="95"/>
      <c r="N113" s="95"/>
      <c r="O113" s="98"/>
      <c r="P113" s="100">
        <f t="shared" ref="P113" si="39">SUM(J113:O113)</f>
        <v>400</v>
      </c>
      <c r="Q113" s="101">
        <f t="shared" ref="Q113" si="40">Q112+H113-P113</f>
        <v>25222.300000000007</v>
      </c>
    </row>
    <row r="114" spans="1:17" s="14" customFormat="1" ht="45" customHeight="1" x14ac:dyDescent="0.45">
      <c r="A114" s="94">
        <v>45243</v>
      </c>
      <c r="B114" s="106" t="s">
        <v>146</v>
      </c>
      <c r="C114" s="59" t="s">
        <v>154</v>
      </c>
      <c r="D114" s="95"/>
      <c r="E114" s="96">
        <v>50</v>
      </c>
      <c r="F114" s="95"/>
      <c r="G114" s="95"/>
      <c r="H114" s="95">
        <f t="shared" si="24"/>
        <v>50</v>
      </c>
      <c r="I114" s="26" t="s">
        <v>6</v>
      </c>
      <c r="J114" s="98"/>
      <c r="K114" s="99"/>
      <c r="L114" s="95"/>
      <c r="M114" s="95"/>
      <c r="N114" s="95"/>
      <c r="O114" s="98"/>
      <c r="P114" s="100">
        <f t="shared" ref="P114:P125" si="41">SUM(J114:O114)</f>
        <v>0</v>
      </c>
      <c r="Q114" s="101">
        <f t="shared" ref="Q114:Q125" si="42">Q113+H114-P114</f>
        <v>25272.300000000007</v>
      </c>
    </row>
    <row r="115" spans="1:17" s="14" customFormat="1" ht="45" customHeight="1" x14ac:dyDescent="0.45">
      <c r="A115" s="94">
        <v>45246</v>
      </c>
      <c r="B115" s="105" t="s">
        <v>157</v>
      </c>
      <c r="C115" s="59" t="s">
        <v>6</v>
      </c>
      <c r="D115" s="95"/>
      <c r="E115" s="96"/>
      <c r="F115" s="95"/>
      <c r="G115" s="95"/>
      <c r="H115" s="95">
        <f t="shared" si="24"/>
        <v>0</v>
      </c>
      <c r="I115" s="26" t="s">
        <v>151</v>
      </c>
      <c r="J115" s="98"/>
      <c r="K115" s="99">
        <v>863</v>
      </c>
      <c r="L115" s="95"/>
      <c r="M115" s="95"/>
      <c r="N115" s="95"/>
      <c r="P115" s="100">
        <f t="shared" si="41"/>
        <v>863</v>
      </c>
      <c r="Q115" s="101">
        <f t="shared" si="42"/>
        <v>24409.300000000007</v>
      </c>
    </row>
    <row r="116" spans="1:17" s="14" customFormat="1" ht="45" customHeight="1" x14ac:dyDescent="0.45">
      <c r="A116" s="94">
        <v>45250</v>
      </c>
      <c r="B116" s="102" t="s">
        <v>158</v>
      </c>
      <c r="C116" s="59" t="s">
        <v>26</v>
      </c>
      <c r="D116" s="95">
        <v>5</v>
      </c>
      <c r="E116" s="96"/>
      <c r="F116" s="95"/>
      <c r="G116" s="95"/>
      <c r="H116" s="95">
        <f t="shared" si="24"/>
        <v>5</v>
      </c>
      <c r="I116" s="26" t="s">
        <v>6</v>
      </c>
      <c r="J116" s="98"/>
      <c r="K116" s="99"/>
      <c r="L116" s="95"/>
      <c r="M116" s="95"/>
      <c r="N116" s="95"/>
      <c r="O116" s="98"/>
      <c r="P116" s="100">
        <f t="shared" si="41"/>
        <v>0</v>
      </c>
      <c r="Q116" s="101">
        <f t="shared" si="42"/>
        <v>24414.300000000007</v>
      </c>
    </row>
    <row r="117" spans="1:17" s="14" customFormat="1" ht="45" customHeight="1" x14ac:dyDescent="0.45">
      <c r="A117" s="94">
        <v>45257</v>
      </c>
      <c r="B117" s="102" t="s">
        <v>158</v>
      </c>
      <c r="C117" s="59" t="s">
        <v>28</v>
      </c>
      <c r="D117" s="95">
        <v>10</v>
      </c>
      <c r="E117" s="96"/>
      <c r="F117" s="95"/>
      <c r="G117" s="95"/>
      <c r="H117" s="95">
        <f t="shared" si="24"/>
        <v>10</v>
      </c>
      <c r="I117" s="26" t="s">
        <v>6</v>
      </c>
      <c r="J117" s="98"/>
      <c r="K117" s="99"/>
      <c r="L117" s="95"/>
      <c r="M117" s="95"/>
      <c r="N117" s="95"/>
      <c r="O117" s="98"/>
      <c r="P117" s="100">
        <f t="shared" si="41"/>
        <v>0</v>
      </c>
      <c r="Q117" s="101">
        <f t="shared" si="42"/>
        <v>24424.300000000007</v>
      </c>
    </row>
    <row r="118" spans="1:17" s="14" customFormat="1" ht="45" customHeight="1" x14ac:dyDescent="0.45">
      <c r="A118" s="94">
        <v>45259</v>
      </c>
      <c r="B118" s="102" t="s">
        <v>158</v>
      </c>
      <c r="C118" s="59" t="s">
        <v>143</v>
      </c>
      <c r="D118" s="95"/>
      <c r="E118" s="96">
        <v>40.24</v>
      </c>
      <c r="F118" s="95"/>
      <c r="G118" s="95"/>
      <c r="H118" s="95">
        <f t="shared" si="24"/>
        <v>40.24</v>
      </c>
      <c r="I118" s="26" t="s">
        <v>6</v>
      </c>
      <c r="J118" s="98"/>
      <c r="K118" s="99"/>
      <c r="L118" s="95"/>
      <c r="M118" s="95"/>
      <c r="N118" s="95"/>
      <c r="O118" s="98"/>
      <c r="P118" s="100">
        <f t="shared" si="41"/>
        <v>0</v>
      </c>
      <c r="Q118" s="101">
        <f t="shared" si="42"/>
        <v>24464.540000000008</v>
      </c>
    </row>
    <row r="119" spans="1:17" s="14" customFormat="1" ht="45" customHeight="1" x14ac:dyDescent="0.45">
      <c r="A119" s="94">
        <v>45268</v>
      </c>
      <c r="B119" s="105" t="s">
        <v>160</v>
      </c>
      <c r="C119" s="59" t="s">
        <v>6</v>
      </c>
      <c r="D119" s="95"/>
      <c r="E119" s="96"/>
      <c r="F119" s="95"/>
      <c r="G119" s="95"/>
      <c r="H119" s="95">
        <f t="shared" si="24"/>
        <v>0</v>
      </c>
      <c r="I119" s="26" t="s">
        <v>48</v>
      </c>
      <c r="J119" s="98"/>
      <c r="K119" s="99"/>
      <c r="L119" s="95"/>
      <c r="M119" s="95"/>
      <c r="N119" s="95">
        <v>100</v>
      </c>
      <c r="O119" s="98"/>
      <c r="P119" s="100">
        <f t="shared" si="41"/>
        <v>100</v>
      </c>
      <c r="Q119" s="101">
        <f t="shared" si="42"/>
        <v>24364.540000000008</v>
      </c>
    </row>
    <row r="120" spans="1:17" s="14" customFormat="1" ht="45" customHeight="1" x14ac:dyDescent="0.45">
      <c r="A120" s="94">
        <v>45273</v>
      </c>
      <c r="B120" s="105" t="s">
        <v>161</v>
      </c>
      <c r="C120" s="59" t="s">
        <v>6</v>
      </c>
      <c r="D120" s="95"/>
      <c r="E120" s="96"/>
      <c r="F120" s="95"/>
      <c r="G120" s="95"/>
      <c r="H120" s="95">
        <f t="shared" si="24"/>
        <v>0</v>
      </c>
      <c r="I120" s="26" t="s">
        <v>25</v>
      </c>
      <c r="J120" s="98"/>
      <c r="K120" s="99"/>
      <c r="L120" s="95"/>
      <c r="M120" s="95"/>
      <c r="N120" s="95">
        <v>400</v>
      </c>
      <c r="O120" s="98"/>
      <c r="P120" s="100">
        <f t="shared" si="41"/>
        <v>400</v>
      </c>
      <c r="Q120" s="101">
        <f t="shared" si="42"/>
        <v>23964.540000000008</v>
      </c>
    </row>
    <row r="121" spans="1:17" s="14" customFormat="1" ht="45" customHeight="1" x14ac:dyDescent="0.45">
      <c r="A121" s="94">
        <v>45275</v>
      </c>
      <c r="B121" s="106" t="s">
        <v>163</v>
      </c>
      <c r="C121" s="59" t="s">
        <v>164</v>
      </c>
      <c r="D121" s="95"/>
      <c r="E121" s="96">
        <v>50</v>
      </c>
      <c r="F121" s="95"/>
      <c r="G121" s="95"/>
      <c r="H121" s="95">
        <f t="shared" si="24"/>
        <v>50</v>
      </c>
      <c r="I121" s="26" t="s">
        <v>6</v>
      </c>
      <c r="J121" s="98"/>
      <c r="K121" s="99"/>
      <c r="L121" s="95"/>
      <c r="M121" s="95"/>
      <c r="N121" s="95"/>
      <c r="O121" s="98"/>
      <c r="P121" s="100">
        <f t="shared" si="41"/>
        <v>0</v>
      </c>
      <c r="Q121" s="101">
        <f t="shared" si="42"/>
        <v>24014.540000000008</v>
      </c>
    </row>
    <row r="122" spans="1:17" s="14" customFormat="1" ht="45" customHeight="1" x14ac:dyDescent="0.45">
      <c r="A122" s="94">
        <v>45278</v>
      </c>
      <c r="B122" s="105" t="s">
        <v>165</v>
      </c>
      <c r="C122" s="59" t="s">
        <v>6</v>
      </c>
      <c r="D122" s="95"/>
      <c r="E122" s="96"/>
      <c r="F122" s="95"/>
      <c r="G122" s="95"/>
      <c r="H122" s="95">
        <f t="shared" si="24"/>
        <v>0</v>
      </c>
      <c r="I122" s="26" t="s">
        <v>23</v>
      </c>
      <c r="J122" s="98"/>
      <c r="K122" s="99"/>
      <c r="L122" s="95"/>
      <c r="M122" s="95"/>
      <c r="N122" s="95">
        <v>43.06</v>
      </c>
      <c r="O122" s="98"/>
      <c r="P122" s="100">
        <f t="shared" si="41"/>
        <v>43.06</v>
      </c>
      <c r="Q122" s="101">
        <f t="shared" si="42"/>
        <v>23971.480000000007</v>
      </c>
    </row>
    <row r="123" spans="1:17" s="14" customFormat="1" ht="45" customHeight="1" x14ac:dyDescent="0.45">
      <c r="A123" s="94">
        <v>45280</v>
      </c>
      <c r="B123" s="102" t="s">
        <v>166</v>
      </c>
      <c r="C123" s="59" t="s">
        <v>26</v>
      </c>
      <c r="D123" s="95">
        <v>5</v>
      </c>
      <c r="E123" s="96"/>
      <c r="F123" s="95"/>
      <c r="G123" s="95"/>
      <c r="H123" s="95">
        <f t="shared" si="24"/>
        <v>5</v>
      </c>
      <c r="I123" s="26" t="s">
        <v>6</v>
      </c>
      <c r="J123" s="98"/>
      <c r="K123" s="99"/>
      <c r="L123" s="95"/>
      <c r="M123" s="95"/>
      <c r="N123" s="95"/>
      <c r="O123" s="98"/>
      <c r="P123" s="100">
        <f t="shared" si="41"/>
        <v>0</v>
      </c>
      <c r="Q123" s="101">
        <f t="shared" si="42"/>
        <v>23976.480000000007</v>
      </c>
    </row>
    <row r="124" spans="1:17" s="14" customFormat="1" ht="45" customHeight="1" x14ac:dyDescent="0.45">
      <c r="A124" s="94">
        <v>45281</v>
      </c>
      <c r="B124" s="106" t="s">
        <v>167</v>
      </c>
      <c r="C124" s="59" t="s">
        <v>162</v>
      </c>
      <c r="D124" s="95"/>
      <c r="E124" s="96">
        <v>50</v>
      </c>
      <c r="F124" s="95"/>
      <c r="G124" s="95"/>
      <c r="H124" s="95">
        <f t="shared" si="24"/>
        <v>50</v>
      </c>
      <c r="I124" s="26" t="s">
        <v>6</v>
      </c>
      <c r="J124" s="98"/>
      <c r="K124" s="99"/>
      <c r="L124" s="95"/>
      <c r="M124" s="95"/>
      <c r="N124" s="95"/>
      <c r="O124" s="98"/>
      <c r="P124" s="100">
        <f t="shared" si="41"/>
        <v>0</v>
      </c>
      <c r="Q124" s="101">
        <f t="shared" si="42"/>
        <v>24026.480000000007</v>
      </c>
    </row>
    <row r="125" spans="1:17" s="14" customFormat="1" ht="45" customHeight="1" x14ac:dyDescent="0.45">
      <c r="A125" s="94">
        <v>45287</v>
      </c>
      <c r="B125" s="102"/>
      <c r="C125" s="59" t="s">
        <v>28</v>
      </c>
      <c r="D125" s="95">
        <v>10</v>
      </c>
      <c r="E125" s="96"/>
      <c r="F125" s="95"/>
      <c r="G125" s="95"/>
      <c r="H125" s="95">
        <f t="shared" si="24"/>
        <v>10</v>
      </c>
      <c r="I125" s="26" t="s">
        <v>6</v>
      </c>
      <c r="J125" s="98"/>
      <c r="K125" s="99"/>
      <c r="L125" s="95"/>
      <c r="M125" s="95"/>
      <c r="N125" s="95"/>
      <c r="O125" s="98"/>
      <c r="P125" s="100">
        <f t="shared" si="41"/>
        <v>0</v>
      </c>
      <c r="Q125" s="101">
        <f t="shared" si="42"/>
        <v>24036.480000000007</v>
      </c>
    </row>
    <row r="126" spans="1:17" s="17" customFormat="1" ht="23.25" customHeight="1" x14ac:dyDescent="0.5">
      <c r="A126" s="21"/>
      <c r="B126" s="52"/>
      <c r="C126" s="27"/>
      <c r="D126" s="22"/>
      <c r="E126" s="22"/>
      <c r="F126" s="22"/>
      <c r="G126" s="22"/>
      <c r="H126" s="22"/>
      <c r="I126" s="27"/>
      <c r="J126" s="23"/>
      <c r="K126" s="23"/>
      <c r="L126" s="22"/>
      <c r="M126" s="22"/>
      <c r="N126" s="22"/>
      <c r="O126" s="22"/>
      <c r="P126" s="22"/>
      <c r="Q126" s="29"/>
    </row>
    <row r="127" spans="1:17" s="46" customFormat="1" ht="68.25" customHeight="1" thickBot="1" x14ac:dyDescent="0.35">
      <c r="A127" s="48"/>
      <c r="B127" s="53"/>
      <c r="C127" s="47" t="s">
        <v>8</v>
      </c>
      <c r="D127" s="43">
        <f>SUM(D5:D126)</f>
        <v>1806.75</v>
      </c>
      <c r="E127" s="43">
        <f>SUM(E5:E126)</f>
        <v>17224.72</v>
      </c>
      <c r="F127" s="43">
        <f>SUM(F5:F126)</f>
        <v>0</v>
      </c>
      <c r="G127" s="43">
        <f>SUM(G5:G126)</f>
        <v>0</v>
      </c>
      <c r="H127" s="43">
        <f>SUM(G5:H126)</f>
        <v>19031.47</v>
      </c>
      <c r="I127" s="44"/>
      <c r="J127" s="43">
        <f t="shared" ref="J127:P127" si="43">SUM(J5:J126)</f>
        <v>4800</v>
      </c>
      <c r="K127" s="43">
        <f t="shared" si="43"/>
        <v>978</v>
      </c>
      <c r="L127" s="43">
        <f t="shared" si="43"/>
        <v>719.88</v>
      </c>
      <c r="M127" s="43">
        <f t="shared" si="43"/>
        <v>0</v>
      </c>
      <c r="N127" s="43">
        <f t="shared" si="43"/>
        <v>1205.1999999999998</v>
      </c>
      <c r="O127" s="43">
        <f t="shared" si="43"/>
        <v>94</v>
      </c>
      <c r="P127" s="43">
        <f t="shared" si="43"/>
        <v>7797.08</v>
      </c>
      <c r="Q127" s="45"/>
    </row>
    <row r="128" spans="1:17" s="2" customFormat="1" ht="25.2" customHeight="1" x14ac:dyDescent="0.5">
      <c r="A128" s="4"/>
      <c r="B128" s="54"/>
      <c r="C128" s="26"/>
      <c r="D128" s="3"/>
      <c r="E128" s="3"/>
      <c r="F128" s="3"/>
      <c r="G128" s="3"/>
      <c r="H128" s="12"/>
      <c r="I128" s="26"/>
      <c r="J128" s="24"/>
      <c r="K128" s="24"/>
      <c r="L128" s="3"/>
      <c r="M128" s="3"/>
      <c r="N128" s="3"/>
      <c r="O128" s="3"/>
      <c r="P128" s="3"/>
      <c r="Q128" s="30"/>
    </row>
    <row r="151" spans="1:17" ht="22.2" x14ac:dyDescent="0.45">
      <c r="A151"/>
      <c r="B151"/>
      <c r="C151" s="42"/>
      <c r="E151"/>
      <c r="F151"/>
      <c r="G151"/>
      <c r="I151" s="42"/>
      <c r="J151"/>
      <c r="K151"/>
      <c r="L151"/>
      <c r="M151"/>
      <c r="N151"/>
      <c r="O151"/>
      <c r="P151"/>
      <c r="Q151" s="20" t="e">
        <f>SUM(#REF!)</f>
        <v>#REF!</v>
      </c>
    </row>
  </sheetData>
  <mergeCells count="15">
    <mergeCell ref="B41:B42"/>
    <mergeCell ref="B33:B34"/>
    <mergeCell ref="B26:B27"/>
    <mergeCell ref="B20:B21"/>
    <mergeCell ref="B14:B15"/>
    <mergeCell ref="A1:Q1"/>
    <mergeCell ref="D2:G2"/>
    <mergeCell ref="B5:B6"/>
    <mergeCell ref="N4:P4"/>
    <mergeCell ref="J2:O2"/>
    <mergeCell ref="B109:B110"/>
    <mergeCell ref="B94:B95"/>
    <mergeCell ref="B75:B76"/>
    <mergeCell ref="B66:B67"/>
    <mergeCell ref="B51:B52"/>
  </mergeCells>
  <phoneticPr fontId="21" type="noConversion"/>
  <printOptions horizontalCentered="1" verticalCentered="1" gridLines="1"/>
  <pageMargins left="0.27559055118110237" right="0.31496062992125984" top="0.62992125984251968" bottom="0.62992125984251968" header="0.31496062992125984" footer="0.31496062992125984"/>
  <pageSetup paperSize="9" scale="22" orientation="landscape" cellComments="atEnd" r:id="rId1"/>
  <ignoredErrors>
    <ignoredError sqref="E1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topLeftCell="B2" zoomScale="115" zoomScaleNormal="115" workbookViewId="0">
      <selection activeCell="C9" sqref="C9"/>
    </sheetView>
  </sheetViews>
  <sheetFormatPr defaultRowHeight="14.4" x14ac:dyDescent="0.3"/>
  <cols>
    <col min="1" max="1" width="3.77734375" customWidth="1"/>
    <col min="2" max="2" width="14.21875" customWidth="1"/>
    <col min="3" max="3" width="40" customWidth="1"/>
    <col min="4" max="4" width="25.77734375" customWidth="1"/>
    <col min="5" max="5" width="9" customWidth="1"/>
    <col min="6" max="6" width="11.77734375" customWidth="1"/>
    <col min="7" max="7" width="47.5546875" customWidth="1"/>
    <col min="8" max="8" width="25.77734375" customWidth="1"/>
    <col min="9" max="9" width="3.77734375" customWidth="1"/>
  </cols>
  <sheetData>
    <row r="1" spans="1:9" ht="51" customHeight="1" x14ac:dyDescent="0.3">
      <c r="A1" s="32"/>
      <c r="B1" s="127" t="s">
        <v>14</v>
      </c>
      <c r="C1" s="127"/>
      <c r="D1" s="127"/>
      <c r="E1" s="127"/>
      <c r="F1" s="127"/>
      <c r="G1" s="127"/>
      <c r="H1" s="127"/>
      <c r="I1" s="15"/>
    </row>
    <row r="2" spans="1:9" ht="48.6" customHeight="1" x14ac:dyDescent="0.3">
      <c r="A2" s="33"/>
      <c r="B2" s="128" t="s">
        <v>22</v>
      </c>
      <c r="C2" s="128"/>
      <c r="D2" s="128"/>
      <c r="E2" s="128"/>
      <c r="F2" s="128"/>
      <c r="G2" s="128"/>
      <c r="H2" s="128"/>
      <c r="I2" s="16"/>
    </row>
    <row r="3" spans="1:9" ht="44.25" customHeight="1" x14ac:dyDescent="0.3">
      <c r="A3" s="33"/>
      <c r="B3" s="129" t="s">
        <v>159</v>
      </c>
      <c r="C3" s="129"/>
      <c r="D3" s="129"/>
      <c r="E3" s="129"/>
      <c r="F3" s="129"/>
      <c r="G3" s="129"/>
      <c r="H3" s="129"/>
      <c r="I3" s="16"/>
    </row>
    <row r="4" spans="1:9" ht="18" customHeight="1" x14ac:dyDescent="0.3">
      <c r="A4" s="33"/>
      <c r="B4" s="34"/>
      <c r="C4" s="34"/>
      <c r="D4" s="34"/>
      <c r="E4" s="34"/>
      <c r="F4" s="34"/>
      <c r="G4" s="34"/>
      <c r="H4" s="34"/>
      <c r="I4" s="35"/>
    </row>
    <row r="5" spans="1:9" ht="34.950000000000003" customHeight="1" x14ac:dyDescent="0.3">
      <c r="A5" s="33"/>
      <c r="B5" s="7"/>
      <c r="C5" s="130" t="s">
        <v>2</v>
      </c>
      <c r="D5" s="130"/>
      <c r="E5" s="6"/>
      <c r="F5" s="7"/>
      <c r="G5" s="130" t="s">
        <v>9</v>
      </c>
      <c r="H5" s="130"/>
      <c r="I5" s="8"/>
    </row>
    <row r="6" spans="1:9" ht="19.5" customHeight="1" x14ac:dyDescent="0.35">
      <c r="A6" s="33"/>
      <c r="C6" s="51"/>
      <c r="D6" s="11"/>
      <c r="E6" s="6"/>
      <c r="F6" s="7"/>
      <c r="G6" s="41"/>
      <c r="H6" s="41"/>
      <c r="I6" s="8"/>
    </row>
    <row r="7" spans="1:9" ht="34.950000000000003" customHeight="1" x14ac:dyDescent="0.35">
      <c r="A7" s="33"/>
      <c r="B7" s="132" t="s">
        <v>169</v>
      </c>
      <c r="C7" s="133"/>
      <c r="D7" s="11">
        <f>'Upstart - transactions'!Q4</f>
        <v>12802.09</v>
      </c>
      <c r="E7" s="13"/>
      <c r="F7" s="13"/>
      <c r="I7" s="10"/>
    </row>
    <row r="8" spans="1:9" ht="17.25" customHeight="1" x14ac:dyDescent="0.35">
      <c r="A8" s="33"/>
      <c r="B8" s="13"/>
      <c r="E8" s="13"/>
      <c r="F8" s="13"/>
      <c r="I8" s="10"/>
    </row>
    <row r="9" spans="1:9" ht="34.950000000000003" customHeight="1" x14ac:dyDescent="0.35">
      <c r="A9" s="33"/>
      <c r="B9" s="13"/>
      <c r="C9" s="9" t="str">
        <f>'Upstart - transactions'!D3</f>
        <v>Donations</v>
      </c>
      <c r="D9" s="9">
        <f>'Upstart - transactions'!D127</f>
        <v>1806.75</v>
      </c>
      <c r="E9" s="13"/>
      <c r="F9" s="13"/>
      <c r="G9" s="9" t="str">
        <f>'Upstart - transactions'!J3</f>
        <v>Staff</v>
      </c>
      <c r="H9" s="9">
        <f>'Upstart - transactions'!J127</f>
        <v>4800</v>
      </c>
      <c r="I9" s="10"/>
    </row>
    <row r="10" spans="1:9" ht="34.950000000000003" customHeight="1" x14ac:dyDescent="0.35">
      <c r="A10" s="33"/>
      <c r="B10" s="13"/>
      <c r="C10" s="56" t="str">
        <f>'Upstart - transactions'!E3</f>
        <v>Kym Scott Event - 180923</v>
      </c>
      <c r="D10" s="57">
        <f>'Upstart - transactions'!E127</f>
        <v>17224.72</v>
      </c>
      <c r="E10" s="13"/>
      <c r="F10" s="13"/>
      <c r="G10" s="60" t="str">
        <f>'Upstart - transactions'!K3</f>
        <v>Kym Scott Event</v>
      </c>
      <c r="H10" s="60">
        <f>'Upstart - transactions'!K127</f>
        <v>978</v>
      </c>
      <c r="I10" s="10"/>
    </row>
    <row r="11" spans="1:9" ht="43.5" customHeight="1" x14ac:dyDescent="0.35">
      <c r="A11" s="33"/>
      <c r="B11" s="13"/>
      <c r="C11" s="9">
        <f>'Upstart - transactions'!F3</f>
        <v>0</v>
      </c>
      <c r="D11" s="9">
        <f>'Upstart - transactions'!F127</f>
        <v>0</v>
      </c>
      <c r="E11" s="13"/>
      <c r="F11" s="13"/>
      <c r="G11" s="9" t="str">
        <f>'Upstart - transactions'!L3</f>
        <v>Hall hire or Zoom</v>
      </c>
      <c r="H11" s="9">
        <f>'Upstart - transactions'!L127</f>
        <v>719.88</v>
      </c>
      <c r="I11" s="10"/>
    </row>
    <row r="12" spans="1:9" ht="32.549999999999997" customHeight="1" x14ac:dyDescent="0.35">
      <c r="A12" s="33"/>
      <c r="B12" s="13"/>
      <c r="C12" s="9" t="str">
        <f>'Upstart - transactions'!G3</f>
        <v>Miscellaneous</v>
      </c>
      <c r="D12" s="9">
        <f>'Upstart - transactions'!G127</f>
        <v>0</v>
      </c>
      <c r="E12" s="13"/>
      <c r="F12" s="18"/>
      <c r="G12" s="9" t="str">
        <f>'Upstart - transactions'!M3</f>
        <v>Stationary &amp; equipment</v>
      </c>
      <c r="H12" s="9">
        <f>'Upstart - transactions'!M127</f>
        <v>0</v>
      </c>
      <c r="I12" s="10"/>
    </row>
    <row r="13" spans="1:9" ht="32.549999999999997" customHeight="1" x14ac:dyDescent="0.35">
      <c r="A13" s="33"/>
      <c r="B13" s="13"/>
      <c r="C13" s="9"/>
      <c r="D13" s="9"/>
      <c r="E13" s="13"/>
      <c r="F13" s="18"/>
      <c r="G13" s="9" t="str">
        <f>'Upstart - transactions'!N3</f>
        <v>Website &amp; Video</v>
      </c>
      <c r="H13" s="9">
        <f>'Upstart - transactions'!N127</f>
        <v>1205.1999999999998</v>
      </c>
      <c r="I13" s="10"/>
    </row>
    <row r="14" spans="1:9" ht="32.549999999999997" customHeight="1" x14ac:dyDescent="0.35">
      <c r="A14" s="33"/>
      <c r="B14" s="13"/>
      <c r="C14" s="9"/>
      <c r="D14" s="9"/>
      <c r="E14" s="13"/>
      <c r="F14" s="18"/>
      <c r="G14" s="9" t="str">
        <f>'Upstart - transactions'!O3</f>
        <v>Sundry</v>
      </c>
      <c r="H14" s="9">
        <f>'Upstart - transactions'!O127</f>
        <v>94</v>
      </c>
      <c r="I14" s="10"/>
    </row>
    <row r="15" spans="1:9" ht="43.5" customHeight="1" x14ac:dyDescent="0.45">
      <c r="A15" s="33"/>
      <c r="C15" s="61" t="s">
        <v>10</v>
      </c>
      <c r="D15" s="50">
        <f>SUM(D7:D14)</f>
        <v>31833.56</v>
      </c>
      <c r="E15" s="13"/>
      <c r="F15" s="131" t="s">
        <v>11</v>
      </c>
      <c r="G15" s="131"/>
      <c r="H15" s="50">
        <f>SUM(H9:H14)</f>
        <v>7797.08</v>
      </c>
      <c r="I15" s="10"/>
    </row>
    <row r="16" spans="1:9" ht="18.75" customHeight="1" thickBot="1" x14ac:dyDescent="0.4">
      <c r="A16" s="33"/>
      <c r="B16" s="13"/>
      <c r="C16" s="13"/>
      <c r="D16" s="11"/>
      <c r="E16" s="13"/>
      <c r="F16" s="13"/>
      <c r="G16" s="49"/>
      <c r="I16" s="10"/>
    </row>
    <row r="17" spans="1:9" ht="61.95" customHeight="1" thickBot="1" x14ac:dyDescent="0.35">
      <c r="A17" s="36"/>
      <c r="B17" s="58"/>
      <c r="C17" s="134" t="s">
        <v>19</v>
      </c>
      <c r="D17" s="134"/>
      <c r="E17" s="134"/>
      <c r="F17" s="134"/>
      <c r="G17" s="125">
        <f>D15-H15</f>
        <v>24036.480000000003</v>
      </c>
      <c r="H17" s="126"/>
      <c r="I17" s="37"/>
    </row>
  </sheetData>
  <mergeCells count="9">
    <mergeCell ref="G17:H17"/>
    <mergeCell ref="B1:H1"/>
    <mergeCell ref="B2:H2"/>
    <mergeCell ref="B3:H3"/>
    <mergeCell ref="C5:D5"/>
    <mergeCell ref="G5:H5"/>
    <mergeCell ref="F15:G15"/>
    <mergeCell ref="B7:C7"/>
    <mergeCell ref="C17:F17"/>
  </mergeCells>
  <phoneticPr fontId="21" type="noConversion"/>
  <printOptions horizontalCentered="1" verticalCentered="1" gridLines="1"/>
  <pageMargins left="0.52" right="0.34" top="0.65" bottom="0.74803149606299213" header="0.31496062992125984" footer="0.31496062992125984"/>
  <pageSetup paperSize="9" scale="7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7ED3-A685-4EC0-9BB3-C48B1B347A1B}">
  <dimension ref="A1:F15"/>
  <sheetViews>
    <sheetView tabSelected="1" zoomScaleNormal="100" workbookViewId="0">
      <selection activeCell="B3" sqref="B3"/>
    </sheetView>
  </sheetViews>
  <sheetFormatPr defaultRowHeight="14.4" x14ac:dyDescent="0.3"/>
  <cols>
    <col min="1" max="1" width="20.21875" style="42" customWidth="1"/>
    <col min="2" max="2" width="28.21875" style="42" customWidth="1"/>
    <col min="3" max="3" width="23.77734375" style="1" customWidth="1"/>
    <col min="4" max="4" width="23.77734375" customWidth="1"/>
    <col min="5" max="5" width="26.21875" customWidth="1"/>
  </cols>
  <sheetData>
    <row r="1" spans="1:6" ht="49.5" customHeight="1" x14ac:dyDescent="0.3">
      <c r="A1" s="135" t="s">
        <v>168</v>
      </c>
      <c r="B1" s="136"/>
      <c r="C1" s="136"/>
      <c r="D1" s="136"/>
      <c r="E1" s="136"/>
      <c r="F1" s="70"/>
    </row>
    <row r="2" spans="1:6" ht="49.5" customHeight="1" x14ac:dyDescent="0.3">
      <c r="A2" s="64" t="s">
        <v>0</v>
      </c>
      <c r="B2" s="65" t="s">
        <v>32</v>
      </c>
      <c r="C2" s="65" t="s">
        <v>31</v>
      </c>
      <c r="D2" s="65" t="s">
        <v>30</v>
      </c>
      <c r="E2" s="65" t="s">
        <v>33</v>
      </c>
      <c r="F2" s="35"/>
    </row>
    <row r="3" spans="1:6" ht="39" customHeight="1" x14ac:dyDescent="0.35">
      <c r="A3" s="66" t="s">
        <v>80</v>
      </c>
      <c r="B3" s="51" t="s">
        <v>79</v>
      </c>
      <c r="C3" s="9">
        <v>10</v>
      </c>
      <c r="D3" s="13">
        <v>0.59</v>
      </c>
      <c r="E3" s="9">
        <v>9.41</v>
      </c>
      <c r="F3" s="35"/>
    </row>
    <row r="4" spans="1:6" ht="39" customHeight="1" x14ac:dyDescent="0.45">
      <c r="A4" s="137" t="s">
        <v>8</v>
      </c>
      <c r="B4" s="138"/>
      <c r="C4" s="9">
        <v>10</v>
      </c>
      <c r="D4" s="13">
        <v>0.59</v>
      </c>
      <c r="E4" s="9">
        <v>9.41</v>
      </c>
      <c r="F4" s="35"/>
    </row>
    <row r="5" spans="1:6" ht="39" customHeight="1" thickBot="1" x14ac:dyDescent="0.4">
      <c r="A5" s="67"/>
      <c r="B5" s="68"/>
      <c r="C5" s="69"/>
      <c r="D5" s="71"/>
      <c r="E5" s="71"/>
      <c r="F5" s="37"/>
    </row>
    <row r="6" spans="1:6" ht="33" customHeight="1" x14ac:dyDescent="0.35">
      <c r="A6" s="51"/>
      <c r="B6" s="51"/>
      <c r="C6" s="9"/>
    </row>
    <row r="7" spans="1:6" ht="33" customHeight="1" x14ac:dyDescent="0.35">
      <c r="A7" s="51"/>
      <c r="B7" s="51"/>
      <c r="C7" s="9"/>
    </row>
    <row r="8" spans="1:6" ht="33" customHeight="1" x14ac:dyDescent="0.35">
      <c r="A8" s="51"/>
      <c r="B8" s="51"/>
      <c r="C8" s="9"/>
    </row>
    <row r="9" spans="1:6" ht="33" customHeight="1" x14ac:dyDescent="0.35">
      <c r="A9" s="51"/>
      <c r="B9" s="51"/>
      <c r="C9" s="9"/>
    </row>
    <row r="10" spans="1:6" ht="33" customHeight="1" x14ac:dyDescent="0.35">
      <c r="A10" s="51"/>
      <c r="B10" s="51"/>
      <c r="C10" s="9"/>
    </row>
    <row r="11" spans="1:6" ht="33" customHeight="1" x14ac:dyDescent="0.35">
      <c r="A11" s="62"/>
      <c r="B11" s="62"/>
      <c r="C11" s="63"/>
    </row>
    <row r="12" spans="1:6" ht="33" customHeight="1" x14ac:dyDescent="0.35">
      <c r="A12" s="62"/>
      <c r="B12" s="62"/>
      <c r="C12" s="63"/>
    </row>
    <row r="13" spans="1:6" ht="33" customHeight="1" x14ac:dyDescent="0.3"/>
    <row r="14" spans="1:6" ht="33" customHeight="1" x14ac:dyDescent="0.3"/>
    <row r="15" spans="1:6" ht="33" customHeight="1" x14ac:dyDescent="0.3"/>
  </sheetData>
  <mergeCells count="2">
    <mergeCell ref="A1:E1"/>
    <mergeCell ref="A4:B4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Upstart - transactions</vt:lpstr>
      <vt:lpstr>Summary</vt:lpstr>
      <vt:lpstr>PayPal</vt:lpstr>
      <vt:lpstr>PayPal!Print_Area</vt:lpstr>
      <vt:lpstr>Summary!Print_Area</vt:lpstr>
      <vt:lpstr>'Upstart - transactions'!Print_Area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Ashford</dc:creator>
  <cp:lastModifiedBy>David Ashford</cp:lastModifiedBy>
  <cp:lastPrinted>2019-06-21T17:06:22Z</cp:lastPrinted>
  <dcterms:created xsi:type="dcterms:W3CDTF">2008-04-13T15:40:40Z</dcterms:created>
  <dcterms:modified xsi:type="dcterms:W3CDTF">2024-01-19T13:50:37Z</dcterms:modified>
</cp:coreProperties>
</file>